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10" yWindow="65401" windowWidth="13770" windowHeight="12120" activeTab="1"/>
  </bookViews>
  <sheets>
    <sheet name="Условия поставки" sheetId="1" r:id="rId1"/>
    <sheet name="Прайс" sheetId="2" r:id="rId2"/>
  </sheets>
  <definedNames>
    <definedName name="kurs_colombia" localSheetId="1">'Прайс'!$N$2:$Q$5</definedName>
    <definedName name="_xlnm.Print_Area" localSheetId="1">'Прайс'!$A$1:$L$198</definedName>
  </definedNames>
  <calcPr fullCalcOnLoad="1"/>
</workbook>
</file>

<file path=xl/sharedStrings.xml><?xml version="1.0" encoding="utf-8"?>
<sst xmlns="http://schemas.openxmlformats.org/spreadsheetml/2006/main" count="752" uniqueCount="469">
  <si>
    <t xml:space="preserve">bushy mouth catfish LDA 72 </t>
  </si>
  <si>
    <t>L 150</t>
  </si>
  <si>
    <t>L 150 common pleco</t>
  </si>
  <si>
    <t>macmasteri dwarf cichlid</t>
  </si>
  <si>
    <t>ramirezi dwarf cichlid</t>
  </si>
  <si>
    <t>brown knife fish</t>
  </si>
  <si>
    <t>two color banjo catfish</t>
  </si>
  <si>
    <t>Буноцефал (сомик банджо)</t>
  </si>
  <si>
    <t>spotted albino pleco L187</t>
  </si>
  <si>
    <t xml:space="preserve">albino pleco  S43L                      </t>
  </si>
  <si>
    <t>Colossoma bidens</t>
  </si>
  <si>
    <t>Красный паку</t>
  </si>
  <si>
    <t>Corydoras melanotaenia</t>
  </si>
  <si>
    <t>gold green catfish</t>
  </si>
  <si>
    <t>Corydoras metae</t>
  </si>
  <si>
    <t>bandit catfish</t>
  </si>
  <si>
    <t>Коридорас мета</t>
  </si>
  <si>
    <t>Crenicichla cf. sveni</t>
  </si>
  <si>
    <t>pike cichlid</t>
  </si>
  <si>
    <t>Креницихла Свена</t>
  </si>
  <si>
    <t>Farlowella acus</t>
  </si>
  <si>
    <t>farlowella</t>
  </si>
  <si>
    <t>Фарловелла</t>
  </si>
  <si>
    <t>Geophagus steindachneri (G hondae)</t>
  </si>
  <si>
    <t>pearl cichlid</t>
  </si>
  <si>
    <t>Геофагус Штандахнера</t>
  </si>
  <si>
    <t xml:space="preserve">high fin shark </t>
  </si>
  <si>
    <t>Hypostomus plecostomus</t>
  </si>
  <si>
    <t>common pleco</t>
  </si>
  <si>
    <t>Плекостомус</t>
  </si>
  <si>
    <t>whiptail catfish</t>
  </si>
  <si>
    <t>dwarf  marbled catfish</t>
  </si>
  <si>
    <t>Микрогланис</t>
  </si>
  <si>
    <t>Nematobrycon lacortei</t>
  </si>
  <si>
    <t>rainbow tetra</t>
  </si>
  <si>
    <t>Нематобрикон Лакорта</t>
  </si>
  <si>
    <t>Otocinclus arnoldi</t>
  </si>
  <si>
    <t>LDA 31</t>
  </si>
  <si>
    <t>L 191</t>
  </si>
  <si>
    <t>L 103</t>
  </si>
  <si>
    <t>Peckoltia vittata L103</t>
  </si>
  <si>
    <t>Poecilia reticulatus</t>
  </si>
  <si>
    <t>wild guppy</t>
  </si>
  <si>
    <t>Гуппи природные</t>
  </si>
  <si>
    <t>65 L</t>
  </si>
  <si>
    <t>laticeps stingray</t>
  </si>
  <si>
    <t>Скат латицепс</t>
  </si>
  <si>
    <t>65 R</t>
  </si>
  <si>
    <t>freshwater stingray</t>
  </si>
  <si>
    <t>Thoracocharax stellatus</t>
  </si>
  <si>
    <t>Ancistrus sp L 150</t>
  </si>
  <si>
    <t>LDA72</t>
  </si>
  <si>
    <t>Ancistrus cf. Triradiatus LDA 72</t>
  </si>
  <si>
    <t>LS43L</t>
  </si>
  <si>
    <t>Chaetostoma thomasi S43L</t>
  </si>
  <si>
    <t>L 187</t>
  </si>
  <si>
    <t>Chaetostoma pearsei L 187</t>
  </si>
  <si>
    <t>L 190</t>
  </si>
  <si>
    <t>Panaque nigrolineatus L 190</t>
  </si>
  <si>
    <t>royal pleco L190</t>
  </si>
  <si>
    <t>Panaque nigrolineatus L 191</t>
  </si>
  <si>
    <t>L 330</t>
  </si>
  <si>
    <t>Panaque nigrolineatus L 330</t>
  </si>
  <si>
    <t>royal pleco spotted L330</t>
  </si>
  <si>
    <t>www.wildfish.ru</t>
  </si>
  <si>
    <t xml:space="preserve"> e-mail: info@wildfish.ru</t>
  </si>
  <si>
    <t xml:space="preserve">Уважаемые Коллеги,  </t>
  </si>
  <si>
    <t xml:space="preserve">Предлагаем Вашему вниманию транзитный прайслист аквариумных рыб, поставляемых по предварительному </t>
  </si>
  <si>
    <t>заказу. Указанные цены не включают дополнительных расходов по транзиту рыбы за пределы нашего комплекса.</t>
  </si>
  <si>
    <t>ФОРМИРОВАНИЕ ЗАКАЗА</t>
  </si>
  <si>
    <t>При составлении заказа просим учитывать особенности транспортировки определенных видов, а именно:</t>
  </si>
  <si>
    <t>ОСОБЫЕ УСЛОВИЯ</t>
  </si>
  <si>
    <t xml:space="preserve">Если Вы не разделяете наше мнение, Ваш заказ будет принят к исполнению в полном объеме, но возможный   </t>
  </si>
  <si>
    <t>внесении в воду антистрессовых, антисептических препаратов.</t>
  </si>
  <si>
    <t>взаиморасчетах к следующей поставке.</t>
  </si>
  <si>
    <t xml:space="preserve">Претензии принимаются в день получения груза, но не позднее 24 часов после перепаковки.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</si>
  <si>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</si>
  <si>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</si>
  <si>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t xml:space="preserve">Мы занимаемся карантином несколько лет. Поэтому имеем уникальные, невыдуманные, работающие протоколы </t>
  </si>
  <si>
    <t xml:space="preserve">лечения по всем видам рыб. Нашим клиентам обеспечиваем реальную поддержку в ведении </t>
  </si>
  <si>
    <t xml:space="preserve">карантина на местах после получения рыбы транзитом. </t>
  </si>
  <si>
    <t>Часть коробки</t>
  </si>
  <si>
    <t>транспорт</t>
  </si>
  <si>
    <t>авиа</t>
  </si>
  <si>
    <t>ветсправка</t>
  </si>
  <si>
    <t>E-mail:</t>
  </si>
  <si>
    <t>перепаковка</t>
  </si>
  <si>
    <t>другое</t>
  </si>
  <si>
    <t>ИТОГО:</t>
  </si>
  <si>
    <t xml:space="preserve">Московская область, южное направление. г.Подольск, ул.Б.Серпуховская 43. </t>
  </si>
  <si>
    <t>Учитывая практику перевозок живого товара, мы допускаем потери животных при транспортировке на сумму,</t>
  </si>
  <si>
    <t>Некоторые виды животных плохо переносят дорогу, и их заказ связан с определенным риском.</t>
  </si>
  <si>
    <t xml:space="preserve">Переупаковка заключается в полной или частичной замене транспортировочной воды, замене кислорода/воздуха, </t>
  </si>
  <si>
    <t>СДЕЛАННЫЙ ВАМИ ЗАКАЗ ОЗНАЧАЕТ, ЧТО ВЫ ВНИМАТЕЛЬНО ОЗНАКОМИЛИСЬ И СОГЛАСНЫ С УСЛОВИЯМИ ПОСТАВКИ.</t>
  </si>
  <si>
    <r>
      <t>Анкета клиента (</t>
    </r>
    <r>
      <rPr>
        <b/>
        <sz val="10"/>
        <color indexed="10"/>
        <rFont val="Arial"/>
        <family val="2"/>
      </rPr>
      <t>заполняется клиентом</t>
    </r>
    <r>
      <rPr>
        <b/>
        <sz val="10"/>
        <rFont val="Arial"/>
        <family val="2"/>
      </rPr>
      <t>)</t>
    </r>
  </si>
  <si>
    <t>Текущий курс валют</t>
  </si>
  <si>
    <t>USD</t>
  </si>
  <si>
    <t>Фирма:</t>
  </si>
  <si>
    <t>ФИО получателя:</t>
  </si>
  <si>
    <t>Мобильный тел.:</t>
  </si>
  <si>
    <t>Доставка:</t>
  </si>
  <si>
    <t>Адрес доставки (для ТК):</t>
  </si>
  <si>
    <t>Адрес прописки (для авиа):</t>
  </si>
  <si>
    <t>Аэропорт (для авиа):</t>
  </si>
  <si>
    <t>Комментарий:</t>
  </si>
  <si>
    <t>(авиа, транспортная компания, автобус или самовывоз)</t>
  </si>
  <si>
    <t>Апистограмма Макмастера</t>
  </si>
  <si>
    <t>Ваш заказ, коробок:</t>
  </si>
  <si>
    <t>ОПЛАЧЕНО:</t>
  </si>
  <si>
    <t>К ОПЛАТЕ:</t>
  </si>
  <si>
    <t>ЗАМЕНЫ:</t>
  </si>
  <si>
    <t>Внимание! Вся рыба из Колумбии дикая, рискованная и сезонная! Они не научились ничего разводить,</t>
  </si>
  <si>
    <t>не принимаются!</t>
  </si>
  <si>
    <t>хорошо, что вылавливают почти то, что нужно. Претензии по размеру и соответствию подвидам</t>
  </si>
  <si>
    <t>Цена, $</t>
  </si>
  <si>
    <t>Цена, руб.</t>
  </si>
  <si>
    <t>шт. в пакете</t>
  </si>
  <si>
    <t>шт. в коробке</t>
  </si>
  <si>
    <t>Сумма, руб.</t>
  </si>
  <si>
    <t>2. ТРАНЗИТНАЯ ОТПРАВКА В РЕГИОНЫ</t>
  </si>
  <si>
    <t>1. УСЛОВИЯ ПОСТАВКИ В ПОДОЛЬСК</t>
  </si>
  <si>
    <t>скидка/наценка</t>
  </si>
  <si>
    <t>Пеколтия виттата L103</t>
  </si>
  <si>
    <t>Анциструс L150</t>
  </si>
  <si>
    <t>Хетостома L187</t>
  </si>
  <si>
    <t>Панак чернолинейный королевский L190</t>
  </si>
  <si>
    <t>Панак чернолинейный королевский L191</t>
  </si>
  <si>
    <t>Панак чернолинейный пятнистый L330</t>
  </si>
  <si>
    <t>Panagolus albomaculatus</t>
  </si>
  <si>
    <t>Панак белоточечный LDA31</t>
  </si>
  <si>
    <t>Анциструс трирадиатус LDA 72</t>
  </si>
  <si>
    <t>Хетостома Томаса S43L</t>
  </si>
  <si>
    <t>Otocinclus Orinoco river</t>
  </si>
  <si>
    <t>Отоцинклюс</t>
  </si>
  <si>
    <t>Bunocephalus Coracoideus</t>
  </si>
  <si>
    <t>Hexanematichthys seemanni, Arius jordani</t>
  </si>
  <si>
    <t>Ариус Джордана, сом-акула</t>
  </si>
  <si>
    <t>Microglanis poecilus</t>
  </si>
  <si>
    <t>red paku</t>
  </si>
  <si>
    <t>white hatchetfish</t>
  </si>
  <si>
    <t>Клинобрюшка белая</t>
  </si>
  <si>
    <t>Apistogramma Macmasterii</t>
  </si>
  <si>
    <t>Бабочка Рамирези</t>
  </si>
  <si>
    <t>Apteronotus Leptorhynchus</t>
  </si>
  <si>
    <t>Нож коричневый</t>
  </si>
  <si>
    <t>Eigenmania viriscens</t>
  </si>
  <si>
    <t>green knive fish</t>
  </si>
  <si>
    <t>Нож зеленый, эйгенмания</t>
  </si>
  <si>
    <t>Potamotrygon laticeps</t>
  </si>
  <si>
    <t>Potamotrygon reticulatus</t>
  </si>
  <si>
    <t>индивид. пак. ExtraIP</t>
  </si>
  <si>
    <t>Код</t>
  </si>
  <si>
    <t>НАЗВАНИЕ</t>
  </si>
  <si>
    <t>Rineloricaria Castroi</t>
  </si>
  <si>
    <t>Лорикария Кастро</t>
  </si>
  <si>
    <t>Mikrogeophagus Ramirezi</t>
  </si>
  <si>
    <t>royal pleco L191 broken line</t>
  </si>
  <si>
    <t>Pimelodus pictus</t>
  </si>
  <si>
    <t>Пимелодус пиктус, ангельский сом</t>
  </si>
  <si>
    <t>Hyphessobrycon herbertaxelrodi</t>
  </si>
  <si>
    <t>emerald tetra</t>
  </si>
  <si>
    <t>Черный неон</t>
  </si>
  <si>
    <t>№ кор</t>
  </si>
  <si>
    <t>40 S</t>
  </si>
  <si>
    <t>Corydoras arcuatus</t>
  </si>
  <si>
    <t>skunk catish</t>
  </si>
  <si>
    <t>Коридорас аркуатус</t>
  </si>
  <si>
    <t>Corydoras Julii</t>
  </si>
  <si>
    <t>Julli catfish</t>
  </si>
  <si>
    <t>Коридорас Юлии</t>
  </si>
  <si>
    <t>spotted catfish</t>
  </si>
  <si>
    <t>Коридорас радужный</t>
  </si>
  <si>
    <t>Corydoras punctatus</t>
  </si>
  <si>
    <t>Коридорас пятнистый</t>
  </si>
  <si>
    <t>Pimelodus albofasciatus</t>
  </si>
  <si>
    <t>four line pimelodella</t>
  </si>
  <si>
    <t>Пимелодус четырехлинейный</t>
  </si>
  <si>
    <t>Hemigrammus rhodostomus</t>
  </si>
  <si>
    <t>rummynose tetra</t>
  </si>
  <si>
    <t>Родостомус, красноносая тетра</t>
  </si>
  <si>
    <t>Nannostomus Eques</t>
  </si>
  <si>
    <t>pencil fish</t>
  </si>
  <si>
    <t>Пецилобрикон</t>
  </si>
  <si>
    <t>Metynnis hypsauchen</t>
  </si>
  <si>
    <t>silver dollar</t>
  </si>
  <si>
    <t>Метиннис, серебряный доллар</t>
  </si>
  <si>
    <t>Geophagus surinamensis</t>
  </si>
  <si>
    <t>earth eater cichlid</t>
  </si>
  <si>
    <t>Геофагус суринамский</t>
  </si>
  <si>
    <t>Ваш заказ шт.</t>
  </si>
  <si>
    <t>53 P</t>
  </si>
  <si>
    <t>Corydoras decker</t>
  </si>
  <si>
    <t>deckery catfish</t>
  </si>
  <si>
    <t>Коридорас Декера</t>
  </si>
  <si>
    <t>Corydoras habrosus</t>
  </si>
  <si>
    <t>salt &amp; pepper catfish</t>
  </si>
  <si>
    <t>Коридорас хабросус</t>
  </si>
  <si>
    <t>Corydoras Melini</t>
  </si>
  <si>
    <t>melini catfish</t>
  </si>
  <si>
    <t>Коридорас Мелини</t>
  </si>
  <si>
    <t>Corydoras Olga</t>
  </si>
  <si>
    <t>olga catfish</t>
  </si>
  <si>
    <t>Коридорас Ольга</t>
  </si>
  <si>
    <t>pimelodus pictus</t>
  </si>
  <si>
    <t>Hemigrammus armstrongi rodway</t>
  </si>
  <si>
    <t>gold tetra</t>
  </si>
  <si>
    <t>Золотая тетра</t>
  </si>
  <si>
    <t>Megalamphodus pristella</t>
  </si>
  <si>
    <t>not real red phantom tetra</t>
  </si>
  <si>
    <t>Красный фантом ложный</t>
  </si>
  <si>
    <t>С Уважением, WildFish Company</t>
  </si>
  <si>
    <t>Nematobrycon palmeri</t>
  </si>
  <si>
    <t>emperor tetra</t>
  </si>
  <si>
    <t>Нематобрикон Пальмери</t>
  </si>
  <si>
    <t>WildFish  Транзит</t>
  </si>
  <si>
    <t>L 152</t>
  </si>
  <si>
    <t>Pseudorinelepis genibarbis</t>
  </si>
  <si>
    <t>caracachama</t>
  </si>
  <si>
    <t>Плекостомус оранжевощекий</t>
  </si>
  <si>
    <t>Corydoras armatus</t>
  </si>
  <si>
    <t>armatus catfish</t>
  </si>
  <si>
    <t>Коридорас арматус</t>
  </si>
  <si>
    <t>Corydoras Concolor</t>
  </si>
  <si>
    <t>concolor catfish</t>
  </si>
  <si>
    <t>Коридорас конколор</t>
  </si>
  <si>
    <t>Corydoras loxozonus</t>
  </si>
  <si>
    <t>loxozonus catfish</t>
  </si>
  <si>
    <t>Corydoras Rabauty</t>
  </si>
  <si>
    <t>rabauty catfish</t>
  </si>
  <si>
    <t>Коридорас Рабо</t>
  </si>
  <si>
    <t>Hoplosternum littorale</t>
  </si>
  <si>
    <t>hoplo</t>
  </si>
  <si>
    <t>Aphyocharax Rubripinnis</t>
  </si>
  <si>
    <t>blood fin tetra</t>
  </si>
  <si>
    <t>Афиохаракс красноплавничный</t>
  </si>
  <si>
    <t>Axelrodia sp</t>
  </si>
  <si>
    <t>rubi tetra</t>
  </si>
  <si>
    <t>Тетра рубиновая</t>
  </si>
  <si>
    <t>Mesonauta insignis</t>
  </si>
  <si>
    <t>flag cichlid</t>
  </si>
  <si>
    <t xml:space="preserve">Мезонаута необыкновенная </t>
  </si>
  <si>
    <t>65 M</t>
  </si>
  <si>
    <t>Potamotrygon motoro</t>
  </si>
  <si>
    <t>motoro stingray</t>
  </si>
  <si>
    <t>Скат моторо</t>
  </si>
  <si>
    <t>Скат ретикулятус</t>
  </si>
  <si>
    <t xml:space="preserve">Поставка осуществляется по предварительному заказу, согласно запланированному графику. График поставок </t>
  </si>
  <si>
    <t>опубликован на нашем сайте: http://wildfish.ru/calendar. Даты поставок могут сдвигаться, следите за графиком.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</si>
  <si>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</si>
  <si>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</si>
  <si>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</si>
  <si>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</si>
  <si>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</si>
  <si>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</si>
  <si>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</si>
  <si>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к транспортировке. Список замен должен быть не менее 25% объема заказа. При заказе редких или сезонных</t>
  </si>
  <si>
    <t>позиций на каждую из таких позиций должна быть предусмотрена замена.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</si>
  <si>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</si>
  <si>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</si>
  <si>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</si>
  <si>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Присылайте заказ в форме нашего прайс-листа, сохраняя его с названием вашего города, фамилии.</t>
  </si>
  <si>
    <t>Золотые рыбки, карпы кои и другие холодноводные виды - в коробку добавляются охлаждающие пакеты.</t>
  </si>
  <si>
    <t xml:space="preserve">    Если Вы заказываете холодноводных рыб меньше коробки, то или холодноводные будут нагреты до +25С, </t>
  </si>
  <si>
    <t xml:space="preserve">    или остальные пакеты в этой коробке будут охлаждены до + 15С.</t>
  </si>
  <si>
    <t>Дискусы и другие теплолюбивые виды - в коробку добавляются нагревательные пакеты.</t>
  </si>
  <si>
    <t>Некоторые виды / размеры - индивидуальная или нестандартная упаковка.</t>
  </si>
  <si>
    <t xml:space="preserve">    Индивидуальные упаковки (менее 1/6-1/4 места в коробке) могут быть деформированы большими пакетами.</t>
  </si>
  <si>
    <t xml:space="preserve">    Крабы, раки, черепахи, тритоны упаковываются с минимальным количеством воды, такая упаковка может быть </t>
  </si>
  <si>
    <t xml:space="preserve">    деформирована пакетами со стандартным количеством воды, транспортируемыми в той же коробке.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</si>
  <si>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</si>
  <si>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</si>
  <si>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r>
      <t>7147 (артикул красного цвета)</t>
    </r>
    <r>
      <rPr>
        <sz val="10"/>
        <rFont val="Arial"/>
        <family val="2"/>
      </rPr>
      <t xml:space="preserve"> : Рискованная позиция, претензии по падежу не принимаются</t>
    </r>
  </si>
  <si>
    <r>
      <t>Guppy-Endler's  (название красное)</t>
    </r>
    <r>
      <rPr>
        <sz val="10"/>
        <rFont val="Arial"/>
        <family val="2"/>
      </rPr>
      <t>: Спецпредложение, цена меняется от поставки к поставке, претензии</t>
    </r>
  </si>
  <si>
    <t xml:space="preserve">                                                            по падежу не принимаются</t>
  </si>
  <si>
    <r>
      <t>**, *** (2, 3 звездочки в названии)</t>
    </r>
    <r>
      <rPr>
        <sz val="10"/>
        <rFont val="Arial"/>
        <family val="2"/>
      </rPr>
      <t>: Редкие / сезонные позиции, наличие на момент отправки не гарантируется</t>
    </r>
  </si>
  <si>
    <r>
      <t>Altum **** (4 звездочки в названии)</t>
    </r>
    <r>
      <rPr>
        <sz val="10"/>
        <rFont val="Arial"/>
        <family val="2"/>
      </rPr>
      <t>: Сезонная позиция, могут меняться цены и размеры, наличие на момент</t>
    </r>
  </si>
  <si>
    <t xml:space="preserve">                                                            отправки не гарантируется</t>
  </si>
  <si>
    <r>
      <t xml:space="preserve">              (IP) </t>
    </r>
    <r>
      <rPr>
        <sz val="10"/>
        <rFont val="Arial"/>
        <family val="2"/>
      </rPr>
      <t>: Индивидуальная упаковка</t>
    </r>
  </si>
  <si>
    <r>
      <t xml:space="preserve">              Extra-IP</t>
    </r>
    <r>
      <rPr>
        <sz val="10"/>
        <rFont val="Arial"/>
        <family val="2"/>
      </rPr>
      <t xml:space="preserve"> : Сохранение индивидуальной упаковки для некоторых видов</t>
    </r>
  </si>
  <si>
    <t>Мы информируем Вас о наличии "рискованных" позиций в прайс-листе заблаговременно (красные коды).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</si>
  <si>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</si>
  <si>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</si>
  <si>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t xml:space="preserve">Ваш заказ должен быть сформирован и отправлен нам (запросите подтверждение), не позднее, чем за 8-10 дней </t>
  </si>
  <si>
    <t xml:space="preserve">до заявленного срока поставки. </t>
  </si>
  <si>
    <r>
      <t>100% оплата заказа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с учетом всех необходимых дополнительных расходов (переупаковка, транспортировка</t>
    </r>
  </si>
  <si>
    <r>
      <t xml:space="preserve">и т.п.) </t>
    </r>
    <r>
      <rPr>
        <b/>
        <sz val="10"/>
        <rFont val="Arial"/>
        <family val="2"/>
      </rPr>
      <t>должна быть произведена не позднее чем за 7 дней до заявленного срока поставки.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</si>
  <si>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</si>
  <si>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</si>
  <si>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</si>
  <si>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</si>
  <si>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</si>
  <si>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</si>
  <si>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По позициям, которые выделены красным (рискованные или спецпредложения), претензии не принимаются.</t>
  </si>
  <si>
    <t>Претензии по падежу принимаются только при получении рыбы в нашем комплексе.</t>
  </si>
  <si>
    <t>Мы не имеем возможности контролировать экстерьерные особенности поступающих животных, можем только</t>
  </si>
  <si>
    <t>поделиться опытом предыдущих поставок.</t>
  </si>
  <si>
    <t>Транзит в другие регионы осуществляется авиатранспортом. Мы отправляем живой груз из аэропортов</t>
  </si>
  <si>
    <t>Домодедово, Внуково и Шереметьево. Стоимость доставки определяется компанией-перевозчиком.</t>
  </si>
  <si>
    <t>Отправка другими видами транспорта осуществляется под ответственность клиента.</t>
  </si>
  <si>
    <t>При отсутствии регулярных рейсов по направлению, указанному клиентом, доставка осуществляется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</si>
  <si>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</si>
  <si>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</si>
  <si>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</si>
  <si>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>В противном случае заказы из разных стран отправляются отдельно.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</si>
  <si>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</si>
  <si>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</si>
  <si>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>Отправка без переупаковки осуществляется сразу после прибытия груза в Москву. Коробки не вскрываются,</t>
  </si>
  <si>
    <t>претензии по падежу не принимаются.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</si>
  <si>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</si>
  <si>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</si>
  <si>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</si>
  <si>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</si>
  <si>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Точная стоимость авиаперевозки зависит от веса отправляемого груза и объявляется после отправки груза</t>
  </si>
  <si>
    <t xml:space="preserve">в регион. </t>
  </si>
  <si>
    <t>ПАДЕЖ  ПО  ПРИБЫТИИ  В  РЕГИОН</t>
  </si>
  <si>
    <t>По позициям, которые выделены красным, претензии не принимаются.</t>
  </si>
  <si>
    <t xml:space="preserve">Пожалуйста, сделайте фото и пришлите их на info@wildfish.ru. Претензии без фото не принимаются.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</si>
  <si>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</si>
  <si>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</si>
  <si>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r>
      <t xml:space="preserve">получить у нашего консультанта по адресу: </t>
    </r>
    <r>
      <rPr>
        <b/>
        <sz val="10"/>
        <rFont val="Arial"/>
        <family val="2"/>
      </rPr>
      <t>info</t>
    </r>
    <r>
      <rPr>
        <b/>
        <sz val="10"/>
        <rFont val="Arial"/>
        <family val="2"/>
      </rPr>
      <t>@wildfish.ru</t>
    </r>
  </si>
  <si>
    <t>СОПРОВОДИТЕЛЬНАЯ ДОКУМЕНТАЦИЯ</t>
  </si>
  <si>
    <t>Для транзитной отправки:</t>
  </si>
  <si>
    <t xml:space="preserve">   1. Паклист</t>
  </si>
  <si>
    <t xml:space="preserve">   2. Ветеринарный сертификат</t>
  </si>
  <si>
    <t>По запросу:</t>
  </si>
  <si>
    <t xml:space="preserve">   3. Накладная</t>
  </si>
  <si>
    <t xml:space="preserve">   4. Счет-фактура</t>
  </si>
  <si>
    <t xml:space="preserve">   5. ТОРГ-12</t>
  </si>
  <si>
    <t>О дополнительных необходимых Вам документах сообщите нам заранее.</t>
  </si>
  <si>
    <t>L 124</t>
  </si>
  <si>
    <t>Peckoltia Sp L124</t>
  </si>
  <si>
    <t>Пеколтия L124</t>
  </si>
  <si>
    <t>Agamyxis Pectinifrons</t>
  </si>
  <si>
    <t>spotted talking catfish</t>
  </si>
  <si>
    <t>Агамикс</t>
  </si>
  <si>
    <t>Platidoras Costatus</t>
  </si>
  <si>
    <t>striped talking catfish</t>
  </si>
  <si>
    <t>Платидорас, говорящий сом</t>
  </si>
  <si>
    <t>Myleus rubripinnis</t>
  </si>
  <si>
    <t>red hook metynnis</t>
  </si>
  <si>
    <t>Милеус красноплавничный</t>
  </si>
  <si>
    <t>Клиент понимает, что при доставке груз передается 3-им лицам на все время транспортировки.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</si>
  <si>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</si>
  <si>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</si>
  <si>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</si>
  <si>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</si>
  <si>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</si>
  <si>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</si>
  <si>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 xml:space="preserve">Приблизительная стоимость авиаперевозки согласовывается с клиентом до оплаты счета. </t>
  </si>
  <si>
    <t>Коридорас локсозонус</t>
  </si>
  <si>
    <t>Хоплостернум литторале</t>
  </si>
  <si>
    <t>Цены могут меняться (+/-15%) в зависимости от сезонности и плотности паковки.</t>
  </si>
  <si>
    <t>не превышающую 20% от общей стоимости заказа. Потери более 20% компенсируются.</t>
  </si>
  <si>
    <t>не превышающую 20% от общей стоимости заказа. Потери более 20% рассматриваются индивидуально.</t>
  </si>
  <si>
    <r>
      <t xml:space="preserve">В коробке 1-2 пакета или индивидуальные пакеты (ИП). Цены могут меняться в зависимости от сезонности и плотности паковки. Перепаковка +400р./кор., доп. коробки +250руб./шт. Доставка до точки отправления от 650р./заказ, ветсправка от 400р. </t>
    </r>
    <r>
      <rPr>
        <b/>
        <sz val="8"/>
        <rFont val="Arial Cyr"/>
        <family val="0"/>
      </rPr>
      <t>100% предоплата по курсу на день выставления счета.</t>
    </r>
    <r>
      <rPr>
        <sz val="8"/>
        <rFont val="Arial Cyr"/>
        <family val="0"/>
      </rPr>
      <t xml:space="preserve"> При заказе менее 2 коробок наценка $10/заказ.</t>
    </r>
  </si>
  <si>
    <t>Всего:</t>
  </si>
  <si>
    <t>(на какой счет будете оплачивать, на сколько голов нужна ветсправка и т.п.)</t>
  </si>
  <si>
    <t>Corydoras Agassizi</t>
  </si>
  <si>
    <t>agassizi s catfish</t>
  </si>
  <si>
    <t>Коридорас Агассица</t>
  </si>
  <si>
    <t>Corydoras elegans</t>
  </si>
  <si>
    <t>amazon catfish</t>
  </si>
  <si>
    <t>Коридорас элеганс</t>
  </si>
  <si>
    <t>Corydoras Hastatus</t>
  </si>
  <si>
    <t>pygmy catfish</t>
  </si>
  <si>
    <t>Коридорас хастатус, пигмей</t>
  </si>
  <si>
    <t>Abramites Eques</t>
  </si>
  <si>
    <t>abramites</t>
  </si>
  <si>
    <t>Абрамит колумбийский</t>
  </si>
  <si>
    <t>Astyanax Fasciatus</t>
  </si>
  <si>
    <t>rosy tetra</t>
  </si>
  <si>
    <t>Астианакс полосатый</t>
  </si>
  <si>
    <t>16 L</t>
  </si>
  <si>
    <t>Paracheirodon Axelrodi</t>
  </si>
  <si>
    <t>73 A</t>
  </si>
  <si>
    <t>Pterophyllum Altum</t>
  </si>
  <si>
    <t>altum</t>
  </si>
  <si>
    <t>Альтум оринокский</t>
  </si>
  <si>
    <t>73 S</t>
  </si>
  <si>
    <t>Pterophyllum scalare</t>
  </si>
  <si>
    <t>scalare</t>
  </si>
  <si>
    <t>Скалярия колумбийская</t>
  </si>
  <si>
    <t>L 106</t>
  </si>
  <si>
    <t>Peckoltia Ucayalencis L106</t>
  </si>
  <si>
    <t xml:space="preserve">L 106     </t>
  </si>
  <si>
    <t>Пеколтия Укаяли L106</t>
  </si>
  <si>
    <t>L 127</t>
  </si>
  <si>
    <t>Ancistrinae Gen. sp. L 127</t>
  </si>
  <si>
    <t>Анцистрина L127</t>
  </si>
  <si>
    <t>Ancistrinae Gen. sp. L 128</t>
  </si>
  <si>
    <t>L 128 m</t>
  </si>
  <si>
    <t>Голубой фантом L128</t>
  </si>
  <si>
    <t>Cetnolucius hujeta</t>
  </si>
  <si>
    <t>blunt nose gar</t>
  </si>
  <si>
    <t>Щучка Хьюжета</t>
  </si>
  <si>
    <t>Chalceus Macrolepidotus</t>
  </si>
  <si>
    <t>pinl tail chalceus</t>
  </si>
  <si>
    <t>Хальцеус крупночешуйчатый</t>
  </si>
  <si>
    <t>Exodon paradoxus</t>
  </si>
  <si>
    <t>bucktoothed tetra</t>
  </si>
  <si>
    <t>Экзодон</t>
  </si>
  <si>
    <t>Leporinus octo fasciatus</t>
  </si>
  <si>
    <t>eight ringed leporinus</t>
  </si>
  <si>
    <t>Лепорин восьмиполосый</t>
  </si>
  <si>
    <t>16S</t>
  </si>
  <si>
    <t>Cardinal Tetra small</t>
  </si>
  <si>
    <t>Неон красный</t>
  </si>
  <si>
    <t>Неон красный (взрослый)</t>
  </si>
  <si>
    <t>Gasteropelecus maculatus</t>
  </si>
  <si>
    <t>silver hatchetfish</t>
  </si>
  <si>
    <t>Клинобрюшка серебристая</t>
  </si>
  <si>
    <t>Carnegiella Marthae</t>
  </si>
  <si>
    <t>black winged hatchet fish</t>
  </si>
  <si>
    <t>Клинобрюшка чернокрылая</t>
  </si>
  <si>
    <t>Semaprochilodus insignis</t>
  </si>
  <si>
    <t>flag tail prochilodus</t>
  </si>
  <si>
    <t>Семапрохилодус</t>
  </si>
  <si>
    <r>
      <t xml:space="preserve">При заказе от 7 коробок - скидка 1000 рублей с каждой коробки! </t>
    </r>
    <r>
      <rPr>
        <sz val="11"/>
        <color indexed="10"/>
        <rFont val="Arial Cyr"/>
        <family val="0"/>
      </rPr>
      <t>(см. условия получения скидки)</t>
    </r>
  </si>
  <si>
    <t>в т.ч. НДС 18%</t>
  </si>
  <si>
    <r>
      <rPr>
        <sz val="10"/>
        <rFont val="Arial Cyr"/>
        <family val="0"/>
      </rPr>
      <t>Оставьте свои контактные данные в Анкете клиента и список замен (внизу).</t>
    </r>
  </si>
  <si>
    <t>Счет №:</t>
  </si>
  <si>
    <t xml:space="preserve">L 128 LG </t>
  </si>
  <si>
    <t>L 128 M</t>
  </si>
  <si>
    <t>L 128 S</t>
  </si>
  <si>
    <t>L 128 LG</t>
  </si>
  <si>
    <t>L128 m</t>
  </si>
  <si>
    <t>L128 s</t>
  </si>
  <si>
    <t>L 168</t>
  </si>
  <si>
    <t>Dekeyseria pulcher  L 168</t>
  </si>
  <si>
    <t>Декейсерия пульхер L168</t>
  </si>
  <si>
    <t>Brochis Splendens</t>
  </si>
  <si>
    <t>brochis catfish</t>
  </si>
  <si>
    <t>Брохис</t>
  </si>
  <si>
    <t>Chilodus Punctatus</t>
  </si>
  <si>
    <t>spotted head stander</t>
  </si>
  <si>
    <t>Хилодус</t>
  </si>
  <si>
    <t>Copeina  arnoldi</t>
  </si>
  <si>
    <t>copeina</t>
  </si>
  <si>
    <t>Копеина Арнольда</t>
  </si>
  <si>
    <t>Nannostomus trifasciatus</t>
  </si>
  <si>
    <t>three linned pencil fish</t>
  </si>
  <si>
    <t>Нанностомус трехполосый</t>
  </si>
  <si>
    <t>Cardinal Tetra LG</t>
  </si>
  <si>
    <t>79 S</t>
  </si>
  <si>
    <t>Paracheirodon Simulans</t>
  </si>
  <si>
    <t>green neon Tetra</t>
  </si>
  <si>
    <t>Неон зеленый</t>
  </si>
  <si>
    <t>Carnegiella strigata</t>
  </si>
  <si>
    <t>marbled hatchet fish</t>
  </si>
  <si>
    <t>Клинобрюшка мраморная</t>
  </si>
  <si>
    <t>7 I</t>
  </si>
  <si>
    <t>Apistograma Iniridae</t>
  </si>
  <si>
    <t>iniridae dwarf cichlid</t>
  </si>
  <si>
    <t>Апистограмма Инирида</t>
  </si>
  <si>
    <t>Colomesus psittacus</t>
  </si>
  <si>
    <t>freshwater puffer</t>
  </si>
  <si>
    <t>Тетраодон южноамериканский, пресноводный</t>
  </si>
  <si>
    <t>Monocirrhus Polyacanthus</t>
  </si>
  <si>
    <t>leaf fish</t>
  </si>
  <si>
    <t>Рыба-лист</t>
  </si>
  <si>
    <r>
      <t xml:space="preserve">КОЛУМБИЯ. Транзитная ПРИРОДНАЯ рыба. </t>
    </r>
    <r>
      <rPr>
        <sz val="12"/>
        <rFont val="Arial Cyr"/>
        <family val="0"/>
      </rPr>
      <t>Обновлен 29.11.2011.</t>
    </r>
  </si>
  <si>
    <t>$</t>
  </si>
  <si>
    <t>€</t>
  </si>
  <si>
    <t>БВК</t>
  </si>
  <si>
    <t>Московская область, г.Подольск, ул. Б.Серпуховская 43. тел. +7(962)958-77-11. e-mail: info@wildfish.ru</t>
  </si>
  <si>
    <t xml:space="preserve"> Тел. +7(962)958-77-11</t>
  </si>
  <si>
    <t>курс тай:</t>
  </si>
  <si>
    <t>курс инд:</t>
  </si>
  <si>
    <t>с 17.04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</si>
</sst>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.000"/>
    <numFmt numFmtId="166" formatCode="#,##0.00&quot;р.&quot;"/>
    <numFmt numFmtId="167" formatCode="[$$-409]#,##0.00"/>
    <numFmt numFmtId="168" formatCode="#,##0;[Red]#,##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&quot; &quot;???/???"/>
    <numFmt numFmtId="174" formatCode="[$$-409]#,##0.00;[Red][$$-409]#,##0.00"/>
    <numFmt numFmtId="175" formatCode="#,##0.00_р_."/>
  </numFmts>
  <fonts count="6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Cyr"/>
      <family val="0"/>
    </font>
    <font>
      <sz val="8"/>
      <color indexed="9"/>
      <name val="Arial Cyr"/>
      <family val="0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1"/>
      <name val="Arial Cyr"/>
      <family val="0"/>
    </font>
    <font>
      <b/>
      <sz val="8"/>
      <color indexed="9"/>
      <name val="Arial"/>
      <family val="2"/>
    </font>
    <font>
      <sz val="12"/>
      <name val="Arial Cyr"/>
      <family val="0"/>
    </font>
    <font>
      <sz val="10"/>
      <name val="Helv"/>
      <family val="0"/>
    </font>
    <font>
      <b/>
      <sz val="8"/>
      <name val="Arial"/>
      <family val="2"/>
    </font>
    <font>
      <sz val="11"/>
      <color indexed="10"/>
      <name val="Arial Cyr"/>
      <family val="0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sz val="8"/>
      <color indexed="9"/>
      <name val="Arial Narrow"/>
      <family val="2"/>
    </font>
    <font>
      <sz val="8"/>
      <color indexed="10"/>
      <name val="Arial"/>
      <family val="2"/>
    </font>
    <font>
      <b/>
      <sz val="11"/>
      <color indexed="10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11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/>
    </xf>
    <xf numFmtId="49" fontId="11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2" fontId="3" fillId="33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166" fontId="2" fillId="0" borderId="13" xfId="0" applyNumberFormat="1" applyFont="1" applyFill="1" applyBorder="1" applyAlignment="1">
      <alignment vertical="center" wrapText="1"/>
    </xf>
    <xf numFmtId="166" fontId="2" fillId="0" borderId="14" xfId="0" applyNumberFormat="1" applyFont="1" applyBorder="1" applyAlignment="1">
      <alignment vertical="center" wrapText="1"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7" fontId="1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 horizontal="left"/>
    </xf>
    <xf numFmtId="1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66" fontId="2" fillId="0" borderId="19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right" vertical="top"/>
    </xf>
    <xf numFmtId="0" fontId="1" fillId="34" borderId="24" xfId="0" applyFont="1" applyFill="1" applyBorder="1" applyAlignment="1">
      <alignment horizontal="right" vertical="top"/>
    </xf>
    <xf numFmtId="0" fontId="1" fillId="34" borderId="24" xfId="0" applyFont="1" applyFill="1" applyBorder="1" applyAlignment="1">
      <alignment horizontal="right" vertical="top" wrapText="1"/>
    </xf>
    <xf numFmtId="0" fontId="1" fillId="35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68" fontId="1" fillId="35" borderId="16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67" fontId="1" fillId="35" borderId="16" xfId="0" applyNumberFormat="1" applyFont="1" applyFill="1" applyBorder="1" applyAlignment="1">
      <alignment/>
    </xf>
    <xf numFmtId="166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173" fontId="2" fillId="35" borderId="16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49" fontId="9" fillId="33" borderId="0" xfId="55" applyNumberFormat="1" applyFont="1" applyFill="1" applyBorder="1">
      <alignment/>
      <protection/>
    </xf>
    <xf numFmtId="49" fontId="11" fillId="33" borderId="0" xfId="55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8" fillId="0" borderId="27" xfId="55" applyNumberFormat="1" applyFont="1" applyFill="1" applyBorder="1" applyAlignment="1">
      <alignment horizontal="center"/>
      <protection/>
    </xf>
    <xf numFmtId="49" fontId="10" fillId="0" borderId="27" xfId="0" applyNumberFormat="1" applyFont="1" applyFill="1" applyBorder="1" applyAlignment="1">
      <alignment horizontal="center"/>
    </xf>
    <xf numFmtId="0" fontId="12" fillId="0" borderId="27" xfId="42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>
      <alignment vertical="center"/>
    </xf>
    <xf numFmtId="49" fontId="9" fillId="33" borderId="28" xfId="55" applyNumberFormat="1" applyFont="1" applyFill="1" applyBorder="1">
      <alignment/>
      <protection/>
    </xf>
    <xf numFmtId="49" fontId="13" fillId="0" borderId="11" xfId="0" applyNumberFormat="1" applyFont="1" applyFill="1" applyBorder="1" applyAlignment="1">
      <alignment/>
    </xf>
    <xf numFmtId="49" fontId="9" fillId="33" borderId="29" xfId="0" applyNumberFormat="1" applyFont="1" applyFill="1" applyBorder="1" applyAlignment="1">
      <alignment/>
    </xf>
    <xf numFmtId="49" fontId="9" fillId="33" borderId="28" xfId="0" applyNumberFormat="1" applyFont="1" applyFill="1" applyBorder="1" applyAlignment="1">
      <alignment wrapText="1"/>
    </xf>
    <xf numFmtId="49" fontId="17" fillId="33" borderId="0" xfId="54" applyNumberFormat="1" applyFont="1" applyFill="1" applyBorder="1" applyAlignment="1">
      <alignment horizontal="left"/>
      <protection/>
    </xf>
    <xf numFmtId="49" fontId="9" fillId="33" borderId="0" xfId="54" applyNumberFormat="1" applyFont="1" applyFill="1" applyBorder="1" applyAlignment="1">
      <alignment horizontal="left"/>
      <protection/>
    </xf>
    <xf numFmtId="49" fontId="11" fillId="33" borderId="0" xfId="54" applyNumberFormat="1" applyFont="1" applyFill="1" applyBorder="1" applyAlignment="1">
      <alignment horizontal="left"/>
      <protection/>
    </xf>
    <xf numFmtId="49" fontId="9" fillId="33" borderId="0" xfId="54" applyNumberFormat="1" applyFont="1" applyFill="1" applyBorder="1" applyAlignment="1">
      <alignment horizontal="left"/>
      <protection/>
    </xf>
    <xf numFmtId="49" fontId="11" fillId="0" borderId="28" xfId="0" applyNumberFormat="1" applyFont="1" applyFill="1" applyBorder="1" applyAlignment="1">
      <alignment horizontal="left"/>
    </xf>
    <xf numFmtId="49" fontId="13" fillId="0" borderId="30" xfId="0" applyNumberFormat="1" applyFont="1" applyFill="1" applyBorder="1" applyAlignment="1">
      <alignment/>
    </xf>
    <xf numFmtId="49" fontId="9" fillId="33" borderId="28" xfId="0" applyNumberFormat="1" applyFont="1" applyFill="1" applyBorder="1" applyAlignment="1">
      <alignment/>
    </xf>
    <xf numFmtId="49" fontId="11" fillId="33" borderId="0" xfId="55" applyNumberFormat="1" applyFont="1" applyFill="1" applyBorder="1">
      <alignment/>
      <protection/>
    </xf>
    <xf numFmtId="49" fontId="9" fillId="33" borderId="29" xfId="0" applyNumberFormat="1" applyFont="1" applyFill="1" applyBorder="1" applyAlignment="1">
      <alignment horizontal="left"/>
    </xf>
    <xf numFmtId="49" fontId="9" fillId="33" borderId="28" xfId="0" applyNumberFormat="1" applyFont="1" applyFill="1" applyBorder="1" applyAlignment="1">
      <alignment horizontal="left"/>
    </xf>
    <xf numFmtId="0" fontId="16" fillId="0" borderId="28" xfId="0" applyFont="1" applyBorder="1" applyAlignment="1">
      <alignment/>
    </xf>
    <xf numFmtId="49" fontId="24" fillId="36" borderId="2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2" fillId="33" borderId="31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18" fillId="33" borderId="37" xfId="0" applyFont="1" applyFill="1" applyBorder="1" applyAlignment="1" applyProtection="1">
      <alignment horizontal="right"/>
      <protection locked="0"/>
    </xf>
    <xf numFmtId="166" fontId="18" fillId="0" borderId="14" xfId="0" applyNumberFormat="1" applyFont="1" applyFill="1" applyBorder="1" applyAlignment="1">
      <alignment/>
    </xf>
    <xf numFmtId="173" fontId="18" fillId="0" borderId="27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8" fillId="33" borderId="38" xfId="0" applyFont="1" applyFill="1" applyBorder="1" applyAlignment="1" applyProtection="1">
      <alignment horizontal="right"/>
      <protection locked="0"/>
    </xf>
    <xf numFmtId="0" fontId="29" fillId="33" borderId="37" xfId="0" applyFont="1" applyFill="1" applyBorder="1" applyAlignment="1">
      <alignment vertical="center"/>
    </xf>
    <xf numFmtId="0" fontId="29" fillId="33" borderId="39" xfId="0" applyFont="1" applyFill="1" applyBorder="1" applyAlignment="1">
      <alignment horizontal="right" vertical="center"/>
    </xf>
    <xf numFmtId="0" fontId="17" fillId="33" borderId="39" xfId="0" applyFont="1" applyFill="1" applyBorder="1" applyAlignment="1">
      <alignment vertical="center" wrapText="1"/>
    </xf>
    <xf numFmtId="0" fontId="22" fillId="33" borderId="39" xfId="0" applyFont="1" applyFill="1" applyBorder="1" applyAlignment="1">
      <alignment horizontal="right" vertical="center" wrapText="1"/>
    </xf>
    <xf numFmtId="0" fontId="27" fillId="33" borderId="40" xfId="0" applyFont="1" applyFill="1" applyBorder="1" applyAlignment="1">
      <alignment horizontal="right"/>
    </xf>
    <xf numFmtId="0" fontId="27" fillId="33" borderId="41" xfId="0" applyFont="1" applyFill="1" applyBorder="1" applyAlignment="1">
      <alignment horizontal="right"/>
    </xf>
    <xf numFmtId="166" fontId="27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3" xfId="0" applyFont="1" applyBorder="1" applyAlignment="1">
      <alignment/>
    </xf>
    <xf numFmtId="0" fontId="1" fillId="0" borderId="44" xfId="0" applyFont="1" applyFill="1" applyBorder="1" applyAlignment="1">
      <alignment horizontal="right"/>
    </xf>
    <xf numFmtId="166" fontId="1" fillId="0" borderId="45" xfId="0" applyNumberFormat="1" applyFont="1" applyFill="1" applyBorder="1" applyAlignment="1">
      <alignment/>
    </xf>
    <xf numFmtId="0" fontId="11" fillId="0" borderId="37" xfId="0" applyFont="1" applyBorder="1" applyAlignment="1">
      <alignment/>
    </xf>
    <xf numFmtId="0" fontId="27" fillId="0" borderId="39" xfId="0" applyFont="1" applyFill="1" applyBorder="1" applyAlignment="1">
      <alignment horizontal="right"/>
    </xf>
    <xf numFmtId="166" fontId="27" fillId="0" borderId="14" xfId="0" applyNumberFormat="1" applyFont="1" applyFill="1" applyBorder="1" applyAlignment="1">
      <alignment/>
    </xf>
    <xf numFmtId="0" fontId="31" fillId="0" borderId="0" xfId="0" applyFont="1" applyAlignment="1">
      <alignment horizontal="left"/>
    </xf>
    <xf numFmtId="166" fontId="24" fillId="0" borderId="46" xfId="0" applyNumberFormat="1" applyFont="1" applyBorder="1" applyAlignment="1">
      <alignment horizontal="right"/>
    </xf>
    <xf numFmtId="0" fontId="32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16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2" fillId="34" borderId="37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47" xfId="0" applyFont="1" applyFill="1" applyBorder="1" applyAlignment="1">
      <alignment horizontal="left" vertical="top"/>
    </xf>
    <xf numFmtId="0" fontId="2" fillId="34" borderId="48" xfId="0" applyFont="1" applyFill="1" applyBorder="1" applyAlignment="1">
      <alignment horizontal="left" vertical="top"/>
    </xf>
    <xf numFmtId="0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33" fillId="0" borderId="37" xfId="42" applyFont="1" applyFill="1" applyBorder="1" applyAlignment="1" applyProtection="1">
      <alignment horizontal="center" vertical="center"/>
      <protection/>
    </xf>
    <xf numFmtId="0" fontId="33" fillId="0" borderId="39" xfId="42" applyFont="1" applyFill="1" applyBorder="1" applyAlignment="1" applyProtection="1">
      <alignment horizontal="center" vertical="center"/>
      <protection/>
    </xf>
    <xf numFmtId="0" fontId="33" fillId="0" borderId="24" xfId="4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alay" xfId="54"/>
    <cellStyle name="Обычный_plant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0</xdr:rowOff>
    </xdr:from>
    <xdr:to>
      <xdr:col>0</xdr:col>
      <xdr:colOff>485775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10848975"/>
          <a:ext cx="4572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485775</xdr:colOff>
      <xdr:row>63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10848975"/>
          <a:ext cx="4572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0</xdr:col>
      <xdr:colOff>495300</xdr:colOff>
      <xdr:row>47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575" y="7972425"/>
          <a:ext cx="457200" cy="1619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0</xdr:rowOff>
    </xdr:from>
    <xdr:to>
      <xdr:col>0</xdr:col>
      <xdr:colOff>495300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8134350"/>
          <a:ext cx="457200" cy="1714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fish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fish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1.75390625" style="10" customWidth="1"/>
  </cols>
  <sheetData>
    <row r="1" ht="26.25">
      <c r="A1" s="83" t="s">
        <v>214</v>
      </c>
    </row>
    <row r="2" ht="15">
      <c r="A2" s="84" t="s">
        <v>89</v>
      </c>
    </row>
    <row r="3" ht="15">
      <c r="A3" s="84" t="s">
        <v>465</v>
      </c>
    </row>
    <row r="4" ht="15">
      <c r="A4" s="135" t="s">
        <v>65</v>
      </c>
    </row>
    <row r="5" ht="18">
      <c r="A5" s="85" t="s">
        <v>64</v>
      </c>
    </row>
    <row r="6" ht="12.75">
      <c r="A6" s="1" t="s">
        <v>66</v>
      </c>
    </row>
    <row r="7" ht="12.75">
      <c r="A7" s="2" t="s">
        <v>67</v>
      </c>
    </row>
    <row r="8" ht="12.75">
      <c r="A8" s="2" t="s">
        <v>68</v>
      </c>
    </row>
    <row r="9" ht="12.75">
      <c r="A9" s="2" t="s">
        <v>351</v>
      </c>
    </row>
    <row r="10" ht="12.75">
      <c r="A10" s="1" t="s">
        <v>111</v>
      </c>
    </row>
    <row r="11" ht="12.75">
      <c r="A11" s="1" t="s">
        <v>113</v>
      </c>
    </row>
    <row r="12" ht="13.5" thickBot="1">
      <c r="A12" s="103" t="s">
        <v>112</v>
      </c>
    </row>
    <row r="13" ht="18.75" thickTop="1">
      <c r="A13" s="86" t="s">
        <v>120</v>
      </c>
    </row>
    <row r="14" ht="12.75">
      <c r="A14" s="74" t="s">
        <v>246</v>
      </c>
    </row>
    <row r="15" ht="13.5" thickBot="1">
      <c r="A15" s="87" t="s">
        <v>247</v>
      </c>
    </row>
    <row r="16" ht="16.5" thickTop="1">
      <c r="A16" s="88" t="s">
        <v>69</v>
      </c>
    </row>
    <row r="17" ht="12.75">
      <c r="A17" s="2" t="s">
        <v>248</v>
      </c>
    </row>
    <row r="18" ht="12.75">
      <c r="A18" s="2" t="s">
        <v>249</v>
      </c>
    </row>
    <row r="19" ht="12.75">
      <c r="A19" s="2" t="s">
        <v>250</v>
      </c>
    </row>
    <row r="20" ht="12.75">
      <c r="A20" s="2" t="s">
        <v>251</v>
      </c>
    </row>
    <row r="21" ht="12.75">
      <c r="A21" s="89" t="s">
        <v>252</v>
      </c>
    </row>
    <row r="22" ht="12.75">
      <c r="A22" s="2" t="s">
        <v>253</v>
      </c>
    </row>
    <row r="23" ht="12.75">
      <c r="A23" s="2" t="s">
        <v>254</v>
      </c>
    </row>
    <row r="24" ht="12.75">
      <c r="A24" s="2" t="s">
        <v>255</v>
      </c>
    </row>
    <row r="25" ht="12.75">
      <c r="A25" s="2" t="s">
        <v>256</v>
      </c>
    </row>
    <row r="26" ht="12.75">
      <c r="A26" s="2" t="s">
        <v>257</v>
      </c>
    </row>
    <row r="27" ht="12.75">
      <c r="A27" s="89" t="s">
        <v>258</v>
      </c>
    </row>
    <row r="28" ht="12.75">
      <c r="A28" s="2" t="s">
        <v>259</v>
      </c>
    </row>
    <row r="29" ht="12.75">
      <c r="A29" s="89" t="s">
        <v>260</v>
      </c>
    </row>
    <row r="30" ht="12.75">
      <c r="A30" s="2" t="s">
        <v>70</v>
      </c>
    </row>
    <row r="31" ht="12.75">
      <c r="A31" s="2" t="s">
        <v>261</v>
      </c>
    </row>
    <row r="32" ht="12.75">
      <c r="A32" s="4" t="s">
        <v>262</v>
      </c>
    </row>
    <row r="33" ht="12.75">
      <c r="A33" s="4" t="s">
        <v>263</v>
      </c>
    </row>
    <row r="34" ht="12.75">
      <c r="A34" s="2" t="s">
        <v>264</v>
      </c>
    </row>
    <row r="35" ht="12.75">
      <c r="A35" s="2" t="s">
        <v>265</v>
      </c>
    </row>
    <row r="36" ht="12.75">
      <c r="A36" s="4" t="s">
        <v>266</v>
      </c>
    </row>
    <row r="37" ht="12.75">
      <c r="A37" s="4" t="s">
        <v>267</v>
      </c>
    </row>
    <row r="38" ht="12.75">
      <c r="A38" s="4" t="s">
        <v>268</v>
      </c>
    </row>
    <row r="39" ht="13.5" thickBot="1">
      <c r="A39" s="90" t="s">
        <v>269</v>
      </c>
    </row>
    <row r="40" ht="16.5" thickTop="1">
      <c r="A40" s="88" t="s">
        <v>270</v>
      </c>
    </row>
    <row r="41" ht="12.75">
      <c r="A41" s="91" t="s">
        <v>271</v>
      </c>
    </row>
    <row r="42" ht="12.75">
      <c r="A42" s="91" t="s">
        <v>272</v>
      </c>
    </row>
    <row r="43" ht="12.75">
      <c r="A43" s="92" t="s">
        <v>273</v>
      </c>
    </row>
    <row r="44" ht="12.75">
      <c r="A44" s="93" t="s">
        <v>274</v>
      </c>
    </row>
    <row r="45" ht="12.75">
      <c r="A45" s="93" t="s">
        <v>275</v>
      </c>
    </row>
    <row r="46" ht="12.75">
      <c r="A46" s="94" t="s">
        <v>276</v>
      </c>
    </row>
    <row r="47" ht="12.75">
      <c r="A47" s="5" t="s">
        <v>277</v>
      </c>
    </row>
    <row r="48" ht="13.5" thickBot="1">
      <c r="A48" s="95" t="s">
        <v>278</v>
      </c>
    </row>
    <row r="49" ht="16.5" thickTop="1">
      <c r="A49" s="96" t="s">
        <v>71</v>
      </c>
    </row>
    <row r="50" ht="12.75">
      <c r="A50" s="2" t="s">
        <v>91</v>
      </c>
    </row>
    <row r="51" ht="12.75">
      <c r="A51" s="2" t="s">
        <v>279</v>
      </c>
    </row>
    <row r="52" ht="12.75">
      <c r="A52" s="2" t="s">
        <v>72</v>
      </c>
    </row>
    <row r="53" ht="13.5" thickBot="1">
      <c r="A53" s="97" t="s">
        <v>280</v>
      </c>
    </row>
    <row r="54" ht="16.5" thickTop="1">
      <c r="A54" s="96" t="s">
        <v>281</v>
      </c>
    </row>
    <row r="55" ht="12.75">
      <c r="A55" s="74" t="s">
        <v>282</v>
      </c>
    </row>
    <row r="56" ht="12.75">
      <c r="A56" s="74" t="s">
        <v>283</v>
      </c>
    </row>
    <row r="57" ht="12.75">
      <c r="A57" s="98" t="s">
        <v>284</v>
      </c>
    </row>
    <row r="58" ht="12.75">
      <c r="A58" s="74" t="s">
        <v>285</v>
      </c>
    </row>
    <row r="59" ht="12.75">
      <c r="A59" s="74" t="s">
        <v>286</v>
      </c>
    </row>
    <row r="60" ht="12.75">
      <c r="A60" s="74" t="s">
        <v>287</v>
      </c>
    </row>
    <row r="61" ht="12.75">
      <c r="A61" s="74" t="s">
        <v>288</v>
      </c>
    </row>
    <row r="62" ht="12.75" customHeight="1">
      <c r="A62" s="74" t="s">
        <v>289</v>
      </c>
    </row>
    <row r="63" ht="13.5" thickBot="1">
      <c r="A63" s="74" t="s">
        <v>290</v>
      </c>
    </row>
    <row r="64" ht="16.5" thickTop="1">
      <c r="A64" s="96" t="s">
        <v>291</v>
      </c>
    </row>
    <row r="65" ht="12.75">
      <c r="A65" s="8" t="s">
        <v>90</v>
      </c>
    </row>
    <row r="66" ht="12.75">
      <c r="A66" s="7" t="s">
        <v>352</v>
      </c>
    </row>
    <row r="67" ht="12.75">
      <c r="A67" s="99" t="s">
        <v>292</v>
      </c>
    </row>
    <row r="68" ht="12.75">
      <c r="A68" s="7" t="s">
        <v>293</v>
      </c>
    </row>
    <row r="69" ht="12.75">
      <c r="A69" s="7" t="s">
        <v>294</v>
      </c>
    </row>
    <row r="70" ht="13.5" thickBot="1">
      <c r="A70" s="100" t="s">
        <v>295</v>
      </c>
    </row>
    <row r="71" ht="18.75" thickTop="1">
      <c r="A71" s="86" t="s">
        <v>119</v>
      </c>
    </row>
    <row r="72" ht="12.75">
      <c r="A72" s="2" t="s">
        <v>296</v>
      </c>
    </row>
    <row r="73" ht="12.75">
      <c r="A73" s="2" t="s">
        <v>297</v>
      </c>
    </row>
    <row r="74" ht="12.75" customHeight="1">
      <c r="A74" s="2" t="s">
        <v>298</v>
      </c>
    </row>
    <row r="75" ht="12.75" customHeight="1">
      <c r="A75" s="8" t="s">
        <v>299</v>
      </c>
    </row>
    <row r="76" ht="12.75" customHeight="1">
      <c r="A76" s="8" t="s">
        <v>300</v>
      </c>
    </row>
    <row r="77" ht="12.75" customHeight="1">
      <c r="A77" s="2" t="s">
        <v>301</v>
      </c>
    </row>
    <row r="78" ht="12.75" customHeight="1">
      <c r="A78" s="2" t="s">
        <v>302</v>
      </c>
    </row>
    <row r="79" ht="12.75">
      <c r="A79" s="89" t="s">
        <v>303</v>
      </c>
    </row>
    <row r="80" ht="12.75" customHeight="1">
      <c r="A80" s="9" t="s">
        <v>304</v>
      </c>
    </row>
    <row r="81" ht="12.75" customHeight="1">
      <c r="A81" s="9" t="s">
        <v>305</v>
      </c>
    </row>
    <row r="82" ht="12.75" customHeight="1">
      <c r="A82" s="9" t="s">
        <v>306</v>
      </c>
    </row>
    <row r="83" ht="12.75" customHeight="1">
      <c r="A83" s="9" t="s">
        <v>307</v>
      </c>
    </row>
    <row r="84" ht="12.75" customHeight="1">
      <c r="A84" s="8" t="s">
        <v>308</v>
      </c>
    </row>
    <row r="85" ht="12.75" customHeight="1">
      <c r="A85" s="8" t="s">
        <v>309</v>
      </c>
    </row>
    <row r="86" ht="12.75" customHeight="1">
      <c r="A86" s="9" t="s">
        <v>92</v>
      </c>
    </row>
    <row r="87" ht="12.75" customHeight="1">
      <c r="A87" s="9" t="s">
        <v>73</v>
      </c>
    </row>
    <row r="88" ht="12.75" customHeight="1">
      <c r="A88" s="2" t="s">
        <v>310</v>
      </c>
    </row>
    <row r="89" ht="12.75" customHeight="1">
      <c r="A89" s="9" t="s">
        <v>311</v>
      </c>
    </row>
    <row r="90" ht="12.75" customHeight="1">
      <c r="A90" s="89" t="s">
        <v>74</v>
      </c>
    </row>
    <row r="91" ht="18.75" customHeight="1">
      <c r="A91" s="104" t="s">
        <v>341</v>
      </c>
    </row>
    <row r="92" ht="12.75" customHeight="1">
      <c r="A92" s="104" t="s">
        <v>342</v>
      </c>
    </row>
    <row r="93" ht="12.75" customHeight="1">
      <c r="A93" s="104" t="s">
        <v>343</v>
      </c>
    </row>
    <row r="94" ht="12.75" customHeight="1">
      <c r="A94" s="104" t="s">
        <v>344</v>
      </c>
    </row>
    <row r="95" ht="12.75" customHeight="1">
      <c r="A95" s="104" t="s">
        <v>345</v>
      </c>
    </row>
    <row r="96" ht="12.75" customHeight="1">
      <c r="A96" s="104" t="s">
        <v>346</v>
      </c>
    </row>
    <row r="97" ht="12.75" customHeight="1">
      <c r="A97" s="89" t="s">
        <v>347</v>
      </c>
    </row>
    <row r="98" ht="18.75" customHeight="1">
      <c r="A98" s="2" t="s">
        <v>348</v>
      </c>
    </row>
    <row r="99" ht="12.75">
      <c r="A99" s="2" t="s">
        <v>312</v>
      </c>
    </row>
    <row r="100" ht="12.75" customHeight="1" thickBot="1">
      <c r="A100" s="97" t="s">
        <v>313</v>
      </c>
    </row>
    <row r="101" ht="19.5" customHeight="1" thickTop="1">
      <c r="A101" s="96" t="s">
        <v>314</v>
      </c>
    </row>
    <row r="102" ht="12.75" customHeight="1">
      <c r="A102" s="8" t="s">
        <v>90</v>
      </c>
    </row>
    <row r="103" ht="12.75" customHeight="1">
      <c r="A103" s="7" t="s">
        <v>353</v>
      </c>
    </row>
    <row r="104" s="105" customFormat="1" ht="12.75">
      <c r="A104" s="7" t="s">
        <v>315</v>
      </c>
    </row>
    <row r="105" s="105" customFormat="1" ht="12.75">
      <c r="A105" s="7" t="s">
        <v>316</v>
      </c>
    </row>
    <row r="106" ht="12.75" customHeight="1">
      <c r="A106" s="29" t="s">
        <v>75</v>
      </c>
    </row>
    <row r="107" ht="12.75" customHeight="1">
      <c r="A107" s="7" t="s">
        <v>317</v>
      </c>
    </row>
    <row r="108" ht="12.75" customHeight="1" thickBot="1">
      <c r="A108" s="100" t="s">
        <v>318</v>
      </c>
    </row>
    <row r="109" ht="30" customHeight="1" thickTop="1">
      <c r="A109" s="86" t="s">
        <v>76</v>
      </c>
    </row>
    <row r="110" ht="12.75" customHeight="1">
      <c r="A110" s="6" t="s">
        <v>77</v>
      </c>
    </row>
    <row r="111" ht="12.75" customHeight="1">
      <c r="A111" s="6" t="s">
        <v>319</v>
      </c>
    </row>
    <row r="112" ht="12.75" customHeight="1">
      <c r="A112" s="14" t="s">
        <v>78</v>
      </c>
    </row>
    <row r="113" ht="12.75">
      <c r="A113" s="14" t="s">
        <v>79</v>
      </c>
    </row>
    <row r="114" ht="13.5" thickBot="1">
      <c r="A114" s="101" t="s">
        <v>80</v>
      </c>
    </row>
    <row r="115" ht="30" customHeight="1" thickTop="1">
      <c r="A115" s="86" t="s">
        <v>320</v>
      </c>
    </row>
    <row r="116" ht="12.75">
      <c r="A116" s="7" t="s">
        <v>321</v>
      </c>
    </row>
    <row r="117" ht="12.75">
      <c r="A117" s="7" t="s">
        <v>322</v>
      </c>
    </row>
    <row r="118" ht="12.75">
      <c r="A118" s="7" t="s">
        <v>323</v>
      </c>
    </row>
    <row r="119" ht="12.75">
      <c r="A119" s="7" t="s">
        <v>324</v>
      </c>
    </row>
    <row r="120" ht="12.75">
      <c r="A120" s="7" t="s">
        <v>325</v>
      </c>
    </row>
    <row r="121" ht="12.75">
      <c r="A121" s="2" t="s">
        <v>326</v>
      </c>
    </row>
    <row r="122" ht="12.75">
      <c r="A122" s="7" t="s">
        <v>327</v>
      </c>
    </row>
    <row r="123" ht="12.75">
      <c r="A123" s="7" t="s">
        <v>328</v>
      </c>
    </row>
    <row r="124" ht="12.75">
      <c r="A124" s="3"/>
    </row>
    <row r="125" ht="18" customHeight="1">
      <c r="A125" s="102" t="s">
        <v>93</v>
      </c>
    </row>
    <row r="126" ht="12.75">
      <c r="A126" s="75"/>
    </row>
    <row r="127" ht="12.75">
      <c r="A127" s="75" t="s">
        <v>210</v>
      </c>
    </row>
    <row r="128" ht="12.75">
      <c r="A128" s="2"/>
    </row>
    <row r="129" ht="12.75">
      <c r="A129" s="3"/>
    </row>
    <row r="130" ht="12.75">
      <c r="A130" s="2"/>
    </row>
    <row r="131" ht="12.75">
      <c r="A131" s="2"/>
    </row>
  </sheetData>
  <sheetProtection/>
  <hyperlinks>
    <hyperlink ref="A5" r:id="rId1" display="www.wildfish.ru"/>
  </hyperlinks>
  <printOptions/>
  <pageMargins left="0.37" right="0.38" top="0.26" bottom="0.28" header="0.5" footer="0.5"/>
  <pageSetup horizontalDpi="200" verticalDpi="2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206"/>
  <sheetViews>
    <sheetView tabSelected="1" workbookViewId="0" topLeftCell="F1">
      <pane ySplit="7" topLeftCell="A8" activePane="bottomLeft" state="frozen"/>
      <selection pane="topLeft" activeCell="A1" sqref="A1"/>
      <selection pane="bottomLeft" activeCell="S4" sqref="S4"/>
    </sheetView>
  </sheetViews>
  <sheetFormatPr defaultColWidth="9.00390625" defaultRowHeight="12.75"/>
  <cols>
    <col min="1" max="1" width="4.875" style="33" customWidth="1"/>
    <col min="2" max="2" width="6.625" style="19" customWidth="1"/>
    <col min="3" max="3" width="26.00390625" style="19" customWidth="1"/>
    <col min="4" max="4" width="22.00390625" style="19" customWidth="1"/>
    <col min="5" max="5" width="32.625" style="19" customWidth="1"/>
    <col min="6" max="6" width="6.125" style="19" customWidth="1"/>
    <col min="7" max="7" width="6.375" style="23" customWidth="1"/>
    <col min="8" max="8" width="13.875" style="23" customWidth="1"/>
    <col min="9" max="9" width="10.00390625" style="24" customWidth="1"/>
    <col min="10" max="10" width="7.375" style="19" customWidth="1"/>
    <col min="11" max="11" width="10.75390625" style="25" customWidth="1"/>
    <col min="12" max="12" width="8.875" style="18" customWidth="1"/>
    <col min="13" max="13" width="14.625" style="19" customWidth="1"/>
    <col min="14" max="14" width="4.00390625" style="19" customWidth="1"/>
    <col min="15" max="15" width="6.125" style="19" customWidth="1"/>
    <col min="16" max="16" width="5.25390625" style="19" customWidth="1"/>
    <col min="17" max="18" width="6.125" style="19" customWidth="1"/>
    <col min="19" max="19" width="7.00390625" style="19" customWidth="1"/>
    <col min="20" max="20" width="8.25390625" style="19" customWidth="1"/>
    <col min="21" max="21" width="7.00390625" style="19" customWidth="1"/>
    <col min="22" max="23" width="6.625" style="19" customWidth="1"/>
    <col min="24" max="24" width="9.00390625" style="19" customWidth="1"/>
    <col min="25" max="16384" width="9.125" style="19" customWidth="1"/>
  </cols>
  <sheetData>
    <row r="1" spans="1:12" s="16" customFormat="1" ht="15.75">
      <c r="A1" s="76"/>
      <c r="B1" s="146" t="s">
        <v>64</v>
      </c>
      <c r="C1" s="147"/>
      <c r="D1" s="147"/>
      <c r="E1" s="147"/>
      <c r="F1" s="147"/>
      <c r="G1" s="147"/>
      <c r="H1" s="147"/>
      <c r="I1" s="147"/>
      <c r="J1" s="147"/>
      <c r="K1" s="147"/>
      <c r="L1" s="15"/>
    </row>
    <row r="2" spans="2:24" ht="12.75">
      <c r="B2" s="152" t="s">
        <v>464</v>
      </c>
      <c r="C2" s="153"/>
      <c r="D2" s="153"/>
      <c r="E2" s="153"/>
      <c r="F2" s="153"/>
      <c r="G2" s="153"/>
      <c r="H2" s="153"/>
      <c r="I2" s="153"/>
      <c r="J2" s="153"/>
      <c r="K2" s="154"/>
      <c r="L2" s="26"/>
      <c r="M2" s="136" t="s">
        <v>96</v>
      </c>
      <c r="N2" s="18"/>
      <c r="O2" s="137">
        <v>41745</v>
      </c>
      <c r="P2" s="137"/>
      <c r="Q2" s="137" t="s">
        <v>468</v>
      </c>
      <c r="R2"/>
      <c r="S2"/>
      <c r="T2"/>
      <c r="U2"/>
      <c r="V2"/>
      <c r="W2"/>
      <c r="X2" s="106" t="str">
        <f>REPLACE(U3,3,1,",")</f>
        <v>,</v>
      </c>
    </row>
    <row r="3" spans="2:24" ht="15.75">
      <c r="B3" s="158" t="s">
        <v>460</v>
      </c>
      <c r="C3" s="159"/>
      <c r="D3" s="159"/>
      <c r="E3" s="159"/>
      <c r="F3" s="159"/>
      <c r="G3" s="159"/>
      <c r="H3" s="159"/>
      <c r="I3" s="159"/>
      <c r="J3" s="159"/>
      <c r="K3" s="160"/>
      <c r="L3" s="26"/>
      <c r="M3" s="136" t="s">
        <v>95</v>
      </c>
      <c r="N3" s="18" t="s">
        <v>461</v>
      </c>
      <c r="O3" s="138">
        <v>35.9635</v>
      </c>
      <c r="P3" s="138">
        <v>0.1178</v>
      </c>
      <c r="Q3" s="138">
        <v>36.0813</v>
      </c>
      <c r="R3"/>
      <c r="S3" s="140" t="s">
        <v>467</v>
      </c>
      <c r="T3" s="141">
        <f>Q3*1.05</f>
        <v>37.885365</v>
      </c>
      <c r="U3"/>
      <c r="V3"/>
      <c r="W3"/>
      <c r="X3" s="106" t="e">
        <f>S3*1.02</f>
        <v>#VALUE!</v>
      </c>
    </row>
    <row r="4" spans="2:24" ht="12.75" customHeight="1">
      <c r="B4" s="163" t="s">
        <v>417</v>
      </c>
      <c r="C4" s="164"/>
      <c r="D4" s="164"/>
      <c r="E4" s="164"/>
      <c r="F4" s="164"/>
      <c r="G4" s="164"/>
      <c r="H4" s="164"/>
      <c r="I4" s="164"/>
      <c r="J4" s="164"/>
      <c r="K4" s="165"/>
      <c r="L4" s="26"/>
      <c r="M4" s="136"/>
      <c r="N4" s="18" t="s">
        <v>462</v>
      </c>
      <c r="O4" s="138">
        <v>49.6836</v>
      </c>
      <c r="P4" s="138">
        <v>0.2024</v>
      </c>
      <c r="Q4" s="138">
        <v>49.886</v>
      </c>
      <c r="R4"/>
      <c r="S4" s="140" t="s">
        <v>466</v>
      </c>
      <c r="T4" s="141">
        <f>Q3*1.03</f>
        <v>37.163739</v>
      </c>
      <c r="U4"/>
      <c r="V4"/>
      <c r="W4"/>
      <c r="X4" s="106"/>
    </row>
    <row r="5" spans="2:23" ht="22.5">
      <c r="B5" s="149" t="s">
        <v>354</v>
      </c>
      <c r="C5" s="150"/>
      <c r="D5" s="150"/>
      <c r="E5" s="150"/>
      <c r="F5" s="150"/>
      <c r="G5" s="150"/>
      <c r="H5" s="150"/>
      <c r="I5" s="150"/>
      <c r="J5" s="150"/>
      <c r="K5" s="151"/>
      <c r="L5" s="34" t="s">
        <v>107</v>
      </c>
      <c r="M5" s="139"/>
      <c r="N5" s="18" t="s">
        <v>463</v>
      </c>
      <c r="O5" s="138">
        <v>42.1375</v>
      </c>
      <c r="P5" s="138">
        <v>0.1559</v>
      </c>
      <c r="Q5" s="138">
        <v>42.2934</v>
      </c>
      <c r="R5"/>
      <c r="S5"/>
      <c r="T5"/>
      <c r="U5"/>
      <c r="V5"/>
      <c r="W5"/>
    </row>
    <row r="6" spans="2:23" ht="13.5" customHeight="1">
      <c r="B6" s="155" t="s">
        <v>419</v>
      </c>
      <c r="C6" s="156"/>
      <c r="D6" s="156"/>
      <c r="E6" s="157"/>
      <c r="F6" s="118"/>
      <c r="G6" s="119"/>
      <c r="H6" s="120">
        <f>Q3*1.047</f>
        <v>37.777121099999995</v>
      </c>
      <c r="I6" s="121" t="s">
        <v>420</v>
      </c>
      <c r="J6" s="161"/>
      <c r="K6" s="162"/>
      <c r="L6" s="35">
        <f>L182</f>
        <v>0</v>
      </c>
      <c r="M6" s="139"/>
      <c r="N6" s="18"/>
      <c r="O6" s="18"/>
      <c r="P6" s="18"/>
      <c r="Q6" s="18"/>
      <c r="R6"/>
      <c r="S6"/>
      <c r="T6" s="28"/>
      <c r="U6" s="28"/>
      <c r="V6" s="20"/>
      <c r="W6"/>
    </row>
    <row r="7" spans="1:23" s="20" customFormat="1" ht="22.5" customHeight="1">
      <c r="A7" s="30" t="s">
        <v>162</v>
      </c>
      <c r="B7" s="36" t="s">
        <v>151</v>
      </c>
      <c r="C7" s="148" t="s">
        <v>152</v>
      </c>
      <c r="D7" s="148"/>
      <c r="E7" s="148"/>
      <c r="F7" s="37" t="s">
        <v>116</v>
      </c>
      <c r="G7" s="38" t="s">
        <v>117</v>
      </c>
      <c r="H7" s="39" t="s">
        <v>114</v>
      </c>
      <c r="I7" s="39" t="s">
        <v>115</v>
      </c>
      <c r="J7" s="39" t="s">
        <v>189</v>
      </c>
      <c r="K7" s="40" t="s">
        <v>118</v>
      </c>
      <c r="L7" s="30" t="s">
        <v>81</v>
      </c>
      <c r="N7" s="19"/>
      <c r="O7" s="19"/>
      <c r="P7" s="19"/>
      <c r="Q7" s="19"/>
      <c r="R7"/>
      <c r="S7"/>
      <c r="T7" s="19"/>
      <c r="U7" s="19"/>
      <c r="V7" s="19"/>
      <c r="W7" s="19"/>
    </row>
    <row r="8" spans="1:21" ht="12.75">
      <c r="A8" s="77"/>
      <c r="B8" s="54" t="s">
        <v>39</v>
      </c>
      <c r="C8" s="41" t="s">
        <v>40</v>
      </c>
      <c r="D8" s="41" t="s">
        <v>39</v>
      </c>
      <c r="E8" s="41" t="s">
        <v>122</v>
      </c>
      <c r="F8" s="116">
        <v>40</v>
      </c>
      <c r="G8" s="42">
        <v>80</v>
      </c>
      <c r="H8" s="43">
        <v>4.8149999999999995</v>
      </c>
      <c r="I8" s="44">
        <f>ROUND(H8*$H$6,2)</f>
        <v>181.9</v>
      </c>
      <c r="J8" s="81"/>
      <c r="K8" s="57">
        <f>J8*I8</f>
        <v>0</v>
      </c>
      <c r="L8" s="31">
        <f>J8/G8</f>
        <v>0</v>
      </c>
      <c r="M8" s="21"/>
      <c r="N8" s="20"/>
      <c r="O8" s="20"/>
      <c r="P8" s="20"/>
      <c r="Q8" s="20"/>
      <c r="R8" s="20"/>
      <c r="S8" s="20"/>
      <c r="T8" s="20"/>
      <c r="U8" s="20"/>
    </row>
    <row r="9" spans="1:23" ht="12.75">
      <c r="A9" s="78"/>
      <c r="B9" s="55" t="s">
        <v>39</v>
      </c>
      <c r="C9" s="46" t="s">
        <v>40</v>
      </c>
      <c r="D9" s="46" t="s">
        <v>39</v>
      </c>
      <c r="E9" s="46" t="s">
        <v>122</v>
      </c>
      <c r="F9" s="47">
        <v>50</v>
      </c>
      <c r="G9" s="48">
        <v>100</v>
      </c>
      <c r="H9" s="49">
        <v>3.99</v>
      </c>
      <c r="I9" s="50">
        <f>ROUND(H9*$H$6,2)</f>
        <v>150.73</v>
      </c>
      <c r="J9" s="82"/>
      <c r="K9" s="58">
        <f>J9*I9</f>
        <v>0</v>
      </c>
      <c r="L9" s="32">
        <f>J9/G9</f>
        <v>0</v>
      </c>
      <c r="M9" s="21"/>
      <c r="V9" s="22"/>
      <c r="W9" s="22"/>
    </row>
    <row r="10" spans="1:21" s="22" customFormat="1" ht="12.75">
      <c r="A10" s="79"/>
      <c r="B10" s="55" t="s">
        <v>382</v>
      </c>
      <c r="C10" s="46" t="s">
        <v>383</v>
      </c>
      <c r="D10" s="46" t="s">
        <v>384</v>
      </c>
      <c r="E10" s="46" t="s">
        <v>385</v>
      </c>
      <c r="F10" s="47">
        <v>25</v>
      </c>
      <c r="G10" s="48">
        <v>50</v>
      </c>
      <c r="H10" s="49">
        <v>8.05</v>
      </c>
      <c r="I10" s="50">
        <f aca="true" t="shared" si="0" ref="I10:I135">ROUND(H10*$H$6,2)</f>
        <v>304.11</v>
      </c>
      <c r="J10" s="82"/>
      <c r="K10" s="58">
        <f>J10*I10</f>
        <v>0</v>
      </c>
      <c r="L10" s="32">
        <f>J10/G10</f>
        <v>0</v>
      </c>
      <c r="M10" s="21"/>
      <c r="N10" s="19"/>
      <c r="O10" s="19"/>
      <c r="P10" s="19"/>
      <c r="Q10" s="19"/>
      <c r="R10" s="19"/>
      <c r="S10" s="19"/>
      <c r="T10" s="19"/>
      <c r="U10" s="19"/>
    </row>
    <row r="11" spans="1:13" s="22" customFormat="1" ht="12.75">
      <c r="A11" s="79"/>
      <c r="B11" s="55" t="s">
        <v>382</v>
      </c>
      <c r="C11" s="46" t="s">
        <v>383</v>
      </c>
      <c r="D11" s="46" t="s">
        <v>384</v>
      </c>
      <c r="E11" s="46" t="s">
        <v>385</v>
      </c>
      <c r="F11" s="47">
        <v>30</v>
      </c>
      <c r="G11" s="48">
        <v>60</v>
      </c>
      <c r="H11" s="49">
        <v>6.95</v>
      </c>
      <c r="I11" s="50">
        <f t="shared" si="0"/>
        <v>262.55</v>
      </c>
      <c r="J11" s="82"/>
      <c r="K11" s="58">
        <f>J11*I11</f>
        <v>0</v>
      </c>
      <c r="L11" s="32">
        <f>J11/G11</f>
        <v>0</v>
      </c>
      <c r="M11" s="21"/>
    </row>
    <row r="12" spans="1:13" s="22" customFormat="1" ht="12.75">
      <c r="A12" s="79"/>
      <c r="B12" s="55" t="s">
        <v>329</v>
      </c>
      <c r="C12" s="46" t="s">
        <v>330</v>
      </c>
      <c r="D12" s="46" t="s">
        <v>329</v>
      </c>
      <c r="E12" s="46" t="s">
        <v>331</v>
      </c>
      <c r="F12" s="47">
        <v>20</v>
      </c>
      <c r="G12" s="48">
        <v>40</v>
      </c>
      <c r="H12" s="49">
        <v>14.2</v>
      </c>
      <c r="I12" s="50">
        <f t="shared" si="0"/>
        <v>536.44</v>
      </c>
      <c r="J12" s="82"/>
      <c r="K12" s="58">
        <f>J12*I12</f>
        <v>0</v>
      </c>
      <c r="L12" s="32">
        <f>J12/G12</f>
        <v>0</v>
      </c>
      <c r="M12" s="21"/>
    </row>
    <row r="13" spans="1:13" s="22" customFormat="1" ht="12.75">
      <c r="A13" s="79"/>
      <c r="B13" s="55" t="s">
        <v>386</v>
      </c>
      <c r="C13" s="46" t="s">
        <v>387</v>
      </c>
      <c r="D13" s="46" t="s">
        <v>386</v>
      </c>
      <c r="E13" s="46" t="s">
        <v>388</v>
      </c>
      <c r="F13" s="47">
        <v>30</v>
      </c>
      <c r="G13" s="48">
        <v>60</v>
      </c>
      <c r="H13" s="49">
        <v>6.75</v>
      </c>
      <c r="I13" s="50">
        <f aca="true" t="shared" si="1" ref="I13:I74">ROUND(H13*$H$6,2)</f>
        <v>255</v>
      </c>
      <c r="J13" s="82"/>
      <c r="K13" s="58">
        <f aca="true" t="shared" si="2" ref="K13:K74">J13*I13</f>
        <v>0</v>
      </c>
      <c r="L13" s="32">
        <f aca="true" t="shared" si="3" ref="L13:L74">J13/G13</f>
        <v>0</v>
      </c>
      <c r="M13" s="21"/>
    </row>
    <row r="14" spans="1:13" s="22" customFormat="1" ht="12.75">
      <c r="A14" s="79"/>
      <c r="B14" s="55" t="s">
        <v>386</v>
      </c>
      <c r="C14" s="46" t="s">
        <v>387</v>
      </c>
      <c r="D14" s="46" t="s">
        <v>386</v>
      </c>
      <c r="E14" s="46" t="s">
        <v>388</v>
      </c>
      <c r="F14" s="47">
        <v>40</v>
      </c>
      <c r="G14" s="48">
        <v>80</v>
      </c>
      <c r="H14" s="49">
        <v>5.375</v>
      </c>
      <c r="I14" s="50">
        <f t="shared" si="1"/>
        <v>203.05</v>
      </c>
      <c r="J14" s="82"/>
      <c r="K14" s="58">
        <f t="shared" si="2"/>
        <v>0</v>
      </c>
      <c r="L14" s="32">
        <f t="shared" si="3"/>
        <v>0</v>
      </c>
      <c r="M14" s="21"/>
    </row>
    <row r="15" spans="1:13" s="22" customFormat="1" ht="12.75">
      <c r="A15" s="79"/>
      <c r="B15" s="55" t="s">
        <v>421</v>
      </c>
      <c r="C15" s="46" t="s">
        <v>389</v>
      </c>
      <c r="D15" s="46" t="s">
        <v>424</v>
      </c>
      <c r="E15" s="46" t="s">
        <v>391</v>
      </c>
      <c r="F15" s="47">
        <v>10</v>
      </c>
      <c r="G15" s="48">
        <v>20</v>
      </c>
      <c r="H15" s="49">
        <v>29</v>
      </c>
      <c r="I15" s="50">
        <f t="shared" si="1"/>
        <v>1095.54</v>
      </c>
      <c r="J15" s="82"/>
      <c r="K15" s="58">
        <f t="shared" si="2"/>
        <v>0</v>
      </c>
      <c r="L15" s="32">
        <f t="shared" si="3"/>
        <v>0</v>
      </c>
      <c r="M15" s="21"/>
    </row>
    <row r="16" spans="1:13" s="22" customFormat="1" ht="12.75">
      <c r="A16" s="79"/>
      <c r="B16" s="55" t="s">
        <v>422</v>
      </c>
      <c r="C16" s="46" t="s">
        <v>389</v>
      </c>
      <c r="D16" s="46" t="s">
        <v>390</v>
      </c>
      <c r="E16" s="46" t="s">
        <v>391</v>
      </c>
      <c r="F16" s="47">
        <v>15</v>
      </c>
      <c r="G16" s="48">
        <v>30</v>
      </c>
      <c r="H16" s="49">
        <v>20.8</v>
      </c>
      <c r="I16" s="50">
        <f t="shared" si="1"/>
        <v>785.76</v>
      </c>
      <c r="J16" s="82"/>
      <c r="K16" s="58">
        <f t="shared" si="2"/>
        <v>0</v>
      </c>
      <c r="L16" s="32">
        <f t="shared" si="3"/>
        <v>0</v>
      </c>
      <c r="M16" s="21"/>
    </row>
    <row r="17" spans="1:13" s="22" customFormat="1" ht="12.75">
      <c r="A17" s="79"/>
      <c r="B17" s="55" t="s">
        <v>422</v>
      </c>
      <c r="C17" s="46" t="s">
        <v>389</v>
      </c>
      <c r="D17" s="46" t="s">
        <v>425</v>
      </c>
      <c r="E17" s="46" t="s">
        <v>391</v>
      </c>
      <c r="F17" s="47">
        <v>20</v>
      </c>
      <c r="G17" s="48">
        <v>40</v>
      </c>
      <c r="H17" s="49">
        <v>18.05</v>
      </c>
      <c r="I17" s="50">
        <f t="shared" si="1"/>
        <v>681.88</v>
      </c>
      <c r="J17" s="82"/>
      <c r="K17" s="58">
        <f t="shared" si="2"/>
        <v>0</v>
      </c>
      <c r="L17" s="32">
        <f t="shared" si="3"/>
        <v>0</v>
      </c>
      <c r="M17" s="21"/>
    </row>
    <row r="18" spans="1:13" s="22" customFormat="1" ht="12.75">
      <c r="A18" s="79"/>
      <c r="B18" s="55" t="s">
        <v>423</v>
      </c>
      <c r="C18" s="46" t="s">
        <v>389</v>
      </c>
      <c r="D18" s="46" t="s">
        <v>426</v>
      </c>
      <c r="E18" s="46" t="s">
        <v>391</v>
      </c>
      <c r="F18" s="47">
        <v>25</v>
      </c>
      <c r="G18" s="48">
        <v>50</v>
      </c>
      <c r="H18" s="49">
        <v>15.1</v>
      </c>
      <c r="I18" s="50">
        <f t="shared" si="1"/>
        <v>570.43</v>
      </c>
      <c r="J18" s="82"/>
      <c r="K18" s="58">
        <f t="shared" si="2"/>
        <v>0</v>
      </c>
      <c r="L18" s="32">
        <f t="shared" si="3"/>
        <v>0</v>
      </c>
      <c r="M18" s="21"/>
    </row>
    <row r="19" spans="1:13" s="22" customFormat="1" ht="12.75">
      <c r="A19" s="79"/>
      <c r="B19" s="55" t="s">
        <v>1</v>
      </c>
      <c r="C19" s="46" t="s">
        <v>50</v>
      </c>
      <c r="D19" s="46" t="s">
        <v>2</v>
      </c>
      <c r="E19" s="46" t="s">
        <v>123</v>
      </c>
      <c r="F19" s="47">
        <v>30</v>
      </c>
      <c r="G19" s="48">
        <v>60</v>
      </c>
      <c r="H19" s="49">
        <v>5.739999999999999</v>
      </c>
      <c r="I19" s="50">
        <f t="shared" si="1"/>
        <v>216.84</v>
      </c>
      <c r="J19" s="82"/>
      <c r="K19" s="58">
        <f t="shared" si="2"/>
        <v>0</v>
      </c>
      <c r="L19" s="32">
        <f t="shared" si="3"/>
        <v>0</v>
      </c>
      <c r="M19" s="21"/>
    </row>
    <row r="20" spans="1:13" s="22" customFormat="1" ht="12.75">
      <c r="A20" s="79"/>
      <c r="B20" s="55" t="s">
        <v>1</v>
      </c>
      <c r="C20" s="46" t="s">
        <v>50</v>
      </c>
      <c r="D20" s="46" t="s">
        <v>2</v>
      </c>
      <c r="E20" s="46" t="s">
        <v>123</v>
      </c>
      <c r="F20" s="47">
        <v>50</v>
      </c>
      <c r="G20" s="48">
        <v>100</v>
      </c>
      <c r="H20" s="49">
        <v>3.54</v>
      </c>
      <c r="I20" s="50">
        <f aca="true" t="shared" si="4" ref="I20:I38">ROUND(H20*$H$6,2)</f>
        <v>133.73</v>
      </c>
      <c r="J20" s="82"/>
      <c r="K20" s="58">
        <f aca="true" t="shared" si="5" ref="K20:K38">J20*I20</f>
        <v>0</v>
      </c>
      <c r="L20" s="32">
        <f aca="true" t="shared" si="6" ref="L20:L38">J20/G20</f>
        <v>0</v>
      </c>
      <c r="M20" s="21"/>
    </row>
    <row r="21" spans="1:13" s="22" customFormat="1" ht="12.75">
      <c r="A21" s="79"/>
      <c r="B21" s="55" t="s">
        <v>215</v>
      </c>
      <c r="C21" s="46" t="s">
        <v>216</v>
      </c>
      <c r="D21" s="46" t="s">
        <v>217</v>
      </c>
      <c r="E21" s="46" t="s">
        <v>218</v>
      </c>
      <c r="F21" s="47">
        <v>20</v>
      </c>
      <c r="G21" s="48">
        <v>40</v>
      </c>
      <c r="H21" s="49">
        <v>15.75</v>
      </c>
      <c r="I21" s="50">
        <f t="shared" si="4"/>
        <v>594.99</v>
      </c>
      <c r="J21" s="82"/>
      <c r="K21" s="58">
        <f t="shared" si="5"/>
        <v>0</v>
      </c>
      <c r="L21" s="32">
        <f t="shared" si="6"/>
        <v>0</v>
      </c>
      <c r="M21" s="21"/>
    </row>
    <row r="22" spans="1:13" s="22" customFormat="1" ht="12.75">
      <c r="A22" s="79"/>
      <c r="B22" s="55" t="s">
        <v>215</v>
      </c>
      <c r="C22" s="46" t="s">
        <v>216</v>
      </c>
      <c r="D22" s="46" t="s">
        <v>217</v>
      </c>
      <c r="E22" s="46" t="s">
        <v>218</v>
      </c>
      <c r="F22" s="47">
        <v>30</v>
      </c>
      <c r="G22" s="48">
        <v>60</v>
      </c>
      <c r="H22" s="49">
        <v>13</v>
      </c>
      <c r="I22" s="50">
        <f t="shared" si="4"/>
        <v>491.1</v>
      </c>
      <c r="J22" s="82"/>
      <c r="K22" s="58">
        <f t="shared" si="5"/>
        <v>0</v>
      </c>
      <c r="L22" s="32">
        <f t="shared" si="6"/>
        <v>0</v>
      </c>
      <c r="M22" s="21"/>
    </row>
    <row r="23" spans="1:13" s="22" customFormat="1" ht="12.75">
      <c r="A23" s="79"/>
      <c r="B23" s="55" t="s">
        <v>427</v>
      </c>
      <c r="C23" s="46" t="s">
        <v>428</v>
      </c>
      <c r="D23" s="46" t="s">
        <v>427</v>
      </c>
      <c r="E23" s="46" t="s">
        <v>429</v>
      </c>
      <c r="F23" s="47">
        <v>10</v>
      </c>
      <c r="G23" s="48">
        <v>20</v>
      </c>
      <c r="H23" s="49">
        <v>17.95</v>
      </c>
      <c r="I23" s="50">
        <f>ROUND(H23*$H$6,2)</f>
        <v>678.1</v>
      </c>
      <c r="J23" s="82"/>
      <c r="K23" s="58">
        <f>J23*I23</f>
        <v>0</v>
      </c>
      <c r="L23" s="32">
        <f>J23/G23</f>
        <v>0</v>
      </c>
      <c r="M23" s="21"/>
    </row>
    <row r="24" spans="1:13" s="22" customFormat="1" ht="12.75">
      <c r="A24" s="79"/>
      <c r="B24" s="55" t="s">
        <v>427</v>
      </c>
      <c r="C24" s="46" t="s">
        <v>428</v>
      </c>
      <c r="D24" s="46" t="s">
        <v>427</v>
      </c>
      <c r="E24" s="46" t="s">
        <v>429</v>
      </c>
      <c r="F24" s="47">
        <v>15</v>
      </c>
      <c r="G24" s="48">
        <v>30</v>
      </c>
      <c r="H24" s="49">
        <v>12.45</v>
      </c>
      <c r="I24" s="50">
        <f>ROUND(H24*$H$6,2)</f>
        <v>470.33</v>
      </c>
      <c r="J24" s="82"/>
      <c r="K24" s="58">
        <f>J24*I24</f>
        <v>0</v>
      </c>
      <c r="L24" s="32">
        <f>J24/G24</f>
        <v>0</v>
      </c>
      <c r="M24" s="21"/>
    </row>
    <row r="25" spans="1:13" s="22" customFormat="1" ht="12.75">
      <c r="A25" s="79"/>
      <c r="B25" s="55" t="s">
        <v>55</v>
      </c>
      <c r="C25" s="46" t="s">
        <v>56</v>
      </c>
      <c r="D25" s="46" t="s">
        <v>8</v>
      </c>
      <c r="E25" s="46" t="s">
        <v>124</v>
      </c>
      <c r="F25" s="47">
        <v>20</v>
      </c>
      <c r="G25" s="48">
        <v>40</v>
      </c>
      <c r="H25" s="49">
        <v>8.59</v>
      </c>
      <c r="I25" s="50">
        <f t="shared" si="4"/>
        <v>324.51</v>
      </c>
      <c r="J25" s="82"/>
      <c r="K25" s="58">
        <f t="shared" si="5"/>
        <v>0</v>
      </c>
      <c r="L25" s="32">
        <f t="shared" si="6"/>
        <v>0</v>
      </c>
      <c r="M25" s="21"/>
    </row>
    <row r="26" spans="1:13" s="22" customFormat="1" ht="12.75">
      <c r="A26" s="79"/>
      <c r="B26" s="55" t="s">
        <v>55</v>
      </c>
      <c r="C26" s="46" t="s">
        <v>56</v>
      </c>
      <c r="D26" s="46" t="s">
        <v>8</v>
      </c>
      <c r="E26" s="46" t="s">
        <v>124</v>
      </c>
      <c r="F26" s="47">
        <v>30</v>
      </c>
      <c r="G26" s="48">
        <v>60</v>
      </c>
      <c r="H26" s="49">
        <v>5.84</v>
      </c>
      <c r="I26" s="50">
        <f t="shared" si="4"/>
        <v>220.62</v>
      </c>
      <c r="J26" s="82"/>
      <c r="K26" s="58">
        <f t="shared" si="5"/>
        <v>0</v>
      </c>
      <c r="L26" s="32">
        <f t="shared" si="6"/>
        <v>0</v>
      </c>
      <c r="M26" s="21"/>
    </row>
    <row r="27" spans="1:13" s="22" customFormat="1" ht="12.75">
      <c r="A27" s="79"/>
      <c r="B27" s="55" t="s">
        <v>57</v>
      </c>
      <c r="C27" s="46" t="s">
        <v>58</v>
      </c>
      <c r="D27" s="46" t="s">
        <v>59</v>
      </c>
      <c r="E27" s="46" t="s">
        <v>125</v>
      </c>
      <c r="F27" s="47">
        <v>10</v>
      </c>
      <c r="G27" s="48">
        <v>20</v>
      </c>
      <c r="H27" s="49">
        <v>19.7</v>
      </c>
      <c r="I27" s="50">
        <f t="shared" si="4"/>
        <v>744.21</v>
      </c>
      <c r="J27" s="82"/>
      <c r="K27" s="58">
        <f t="shared" si="5"/>
        <v>0</v>
      </c>
      <c r="L27" s="32">
        <f t="shared" si="6"/>
        <v>0</v>
      </c>
      <c r="M27" s="21"/>
    </row>
    <row r="28" spans="1:13" s="22" customFormat="1" ht="12.75">
      <c r="A28" s="79"/>
      <c r="B28" s="55" t="s">
        <v>57</v>
      </c>
      <c r="C28" s="46" t="s">
        <v>58</v>
      </c>
      <c r="D28" s="46" t="s">
        <v>59</v>
      </c>
      <c r="E28" s="46" t="s">
        <v>125</v>
      </c>
      <c r="F28" s="47">
        <v>13</v>
      </c>
      <c r="G28" s="48">
        <v>25</v>
      </c>
      <c r="H28" s="49">
        <v>16.4</v>
      </c>
      <c r="I28" s="50">
        <f t="shared" si="4"/>
        <v>619.54</v>
      </c>
      <c r="J28" s="82"/>
      <c r="K28" s="58">
        <f t="shared" si="5"/>
        <v>0</v>
      </c>
      <c r="L28" s="32">
        <f t="shared" si="6"/>
        <v>0</v>
      </c>
      <c r="M28" s="21"/>
    </row>
    <row r="29" spans="1:13" s="22" customFormat="1" ht="12.75">
      <c r="A29" s="79"/>
      <c r="B29" s="55" t="s">
        <v>38</v>
      </c>
      <c r="C29" s="46" t="s">
        <v>60</v>
      </c>
      <c r="D29" s="46" t="s">
        <v>156</v>
      </c>
      <c r="E29" s="46" t="s">
        <v>126</v>
      </c>
      <c r="F29" s="47">
        <v>10</v>
      </c>
      <c r="G29" s="48">
        <v>20</v>
      </c>
      <c r="H29" s="49">
        <v>19.7</v>
      </c>
      <c r="I29" s="50">
        <f t="shared" si="4"/>
        <v>744.21</v>
      </c>
      <c r="J29" s="82"/>
      <c r="K29" s="58">
        <f t="shared" si="5"/>
        <v>0</v>
      </c>
      <c r="L29" s="32">
        <f t="shared" si="6"/>
        <v>0</v>
      </c>
      <c r="M29" s="21"/>
    </row>
    <row r="30" spans="1:13" s="22" customFormat="1" ht="12.75">
      <c r="A30" s="79"/>
      <c r="B30" s="55" t="s">
        <v>38</v>
      </c>
      <c r="C30" s="46" t="s">
        <v>60</v>
      </c>
      <c r="D30" s="46" t="s">
        <v>156</v>
      </c>
      <c r="E30" s="46" t="s">
        <v>126</v>
      </c>
      <c r="F30" s="47">
        <v>15</v>
      </c>
      <c r="G30" s="48">
        <v>30</v>
      </c>
      <c r="H30" s="49">
        <v>14.2</v>
      </c>
      <c r="I30" s="50">
        <f t="shared" si="4"/>
        <v>536.44</v>
      </c>
      <c r="J30" s="82"/>
      <c r="K30" s="58">
        <f t="shared" si="5"/>
        <v>0</v>
      </c>
      <c r="L30" s="32">
        <f t="shared" si="6"/>
        <v>0</v>
      </c>
      <c r="M30" s="21"/>
    </row>
    <row r="31" spans="1:13" s="22" customFormat="1" ht="12.75">
      <c r="A31" s="79"/>
      <c r="B31" s="55" t="s">
        <v>61</v>
      </c>
      <c r="C31" s="46" t="s">
        <v>62</v>
      </c>
      <c r="D31" s="46" t="s">
        <v>63</v>
      </c>
      <c r="E31" s="46" t="s">
        <v>127</v>
      </c>
      <c r="F31" s="47">
        <v>10</v>
      </c>
      <c r="G31" s="48">
        <v>20</v>
      </c>
      <c r="H31" s="49">
        <v>22.4</v>
      </c>
      <c r="I31" s="50">
        <f t="shared" si="4"/>
        <v>846.21</v>
      </c>
      <c r="J31" s="82"/>
      <c r="K31" s="58">
        <f t="shared" si="5"/>
        <v>0</v>
      </c>
      <c r="L31" s="32">
        <f t="shared" si="6"/>
        <v>0</v>
      </c>
      <c r="M31" s="21"/>
    </row>
    <row r="32" spans="1:13" s="22" customFormat="1" ht="12.75">
      <c r="A32" s="79"/>
      <c r="B32" s="55" t="s">
        <v>61</v>
      </c>
      <c r="C32" s="46" t="s">
        <v>62</v>
      </c>
      <c r="D32" s="46" t="s">
        <v>63</v>
      </c>
      <c r="E32" s="46" t="s">
        <v>127</v>
      </c>
      <c r="F32" s="47">
        <v>15</v>
      </c>
      <c r="G32" s="48">
        <v>30</v>
      </c>
      <c r="H32" s="49">
        <v>16.9</v>
      </c>
      <c r="I32" s="50">
        <f t="shared" si="4"/>
        <v>638.43</v>
      </c>
      <c r="J32" s="82"/>
      <c r="K32" s="58">
        <f t="shared" si="5"/>
        <v>0</v>
      </c>
      <c r="L32" s="32">
        <f t="shared" si="6"/>
        <v>0</v>
      </c>
      <c r="M32" s="21"/>
    </row>
    <row r="33" spans="1:13" s="22" customFormat="1" ht="12.75">
      <c r="A33" s="79"/>
      <c r="B33" s="55" t="s">
        <v>37</v>
      </c>
      <c r="C33" s="46" t="s">
        <v>128</v>
      </c>
      <c r="D33" s="46" t="s">
        <v>37</v>
      </c>
      <c r="E33" s="46" t="s">
        <v>129</v>
      </c>
      <c r="F33" s="47">
        <v>10</v>
      </c>
      <c r="G33" s="48">
        <v>20</v>
      </c>
      <c r="H33" s="49">
        <v>23.4</v>
      </c>
      <c r="I33" s="50">
        <f t="shared" si="4"/>
        <v>883.98</v>
      </c>
      <c r="J33" s="82"/>
      <c r="K33" s="58">
        <f t="shared" si="5"/>
        <v>0</v>
      </c>
      <c r="L33" s="32">
        <f t="shared" si="6"/>
        <v>0</v>
      </c>
      <c r="M33" s="21"/>
    </row>
    <row r="34" spans="1:13" s="22" customFormat="1" ht="12.75">
      <c r="A34" s="79"/>
      <c r="B34" s="55" t="s">
        <v>37</v>
      </c>
      <c r="C34" s="46" t="s">
        <v>128</v>
      </c>
      <c r="D34" s="46" t="s">
        <v>37</v>
      </c>
      <c r="E34" s="46" t="s">
        <v>129</v>
      </c>
      <c r="F34" s="47">
        <v>15</v>
      </c>
      <c r="G34" s="48">
        <v>30</v>
      </c>
      <c r="H34" s="49">
        <v>17.9</v>
      </c>
      <c r="I34" s="50">
        <f t="shared" si="4"/>
        <v>676.21</v>
      </c>
      <c r="J34" s="82"/>
      <c r="K34" s="58">
        <f t="shared" si="5"/>
        <v>0</v>
      </c>
      <c r="L34" s="32">
        <f t="shared" si="6"/>
        <v>0</v>
      </c>
      <c r="M34" s="21"/>
    </row>
    <row r="35" spans="1:13" s="22" customFormat="1" ht="12.75">
      <c r="A35" s="79"/>
      <c r="B35" s="55" t="s">
        <v>51</v>
      </c>
      <c r="C35" s="46" t="s">
        <v>52</v>
      </c>
      <c r="D35" s="46" t="s">
        <v>0</v>
      </c>
      <c r="E35" s="46" t="s">
        <v>130</v>
      </c>
      <c r="F35" s="47">
        <v>20</v>
      </c>
      <c r="G35" s="48">
        <v>40</v>
      </c>
      <c r="H35" s="49">
        <v>8.73</v>
      </c>
      <c r="I35" s="50">
        <f t="shared" si="4"/>
        <v>329.79</v>
      </c>
      <c r="J35" s="82"/>
      <c r="K35" s="58">
        <f t="shared" si="5"/>
        <v>0</v>
      </c>
      <c r="L35" s="32">
        <f t="shared" si="6"/>
        <v>0</v>
      </c>
      <c r="M35" s="21"/>
    </row>
    <row r="36" spans="1:13" s="22" customFormat="1" ht="12.75">
      <c r="A36" s="79"/>
      <c r="B36" s="55" t="s">
        <v>51</v>
      </c>
      <c r="C36" s="46" t="s">
        <v>52</v>
      </c>
      <c r="D36" s="46" t="s">
        <v>0</v>
      </c>
      <c r="E36" s="46" t="s">
        <v>130</v>
      </c>
      <c r="F36" s="47">
        <v>30</v>
      </c>
      <c r="G36" s="48">
        <v>60</v>
      </c>
      <c r="H36" s="49">
        <v>5.98</v>
      </c>
      <c r="I36" s="50">
        <f t="shared" si="4"/>
        <v>225.91</v>
      </c>
      <c r="J36" s="82"/>
      <c r="K36" s="58">
        <f t="shared" si="5"/>
        <v>0</v>
      </c>
      <c r="L36" s="32">
        <f t="shared" si="6"/>
        <v>0</v>
      </c>
      <c r="M36" s="21"/>
    </row>
    <row r="37" spans="1:13" s="22" customFormat="1" ht="12.75">
      <c r="A37" s="79"/>
      <c r="B37" s="55" t="s">
        <v>53</v>
      </c>
      <c r="C37" s="46" t="s">
        <v>54</v>
      </c>
      <c r="D37" s="46" t="s">
        <v>9</v>
      </c>
      <c r="E37" s="46" t="s">
        <v>131</v>
      </c>
      <c r="F37" s="47">
        <v>25</v>
      </c>
      <c r="G37" s="48">
        <v>50</v>
      </c>
      <c r="H37" s="49">
        <v>6.84</v>
      </c>
      <c r="I37" s="50">
        <f t="shared" si="4"/>
        <v>258.4</v>
      </c>
      <c r="J37" s="82"/>
      <c r="K37" s="58">
        <f t="shared" si="5"/>
        <v>0</v>
      </c>
      <c r="L37" s="32">
        <f t="shared" si="6"/>
        <v>0</v>
      </c>
      <c r="M37" s="21"/>
    </row>
    <row r="38" spans="1:13" s="22" customFormat="1" ht="12.75">
      <c r="A38" s="79"/>
      <c r="B38" s="55" t="s">
        <v>53</v>
      </c>
      <c r="C38" s="46" t="s">
        <v>54</v>
      </c>
      <c r="D38" s="46" t="s">
        <v>9</v>
      </c>
      <c r="E38" s="46" t="s">
        <v>131</v>
      </c>
      <c r="F38" s="47">
        <v>40</v>
      </c>
      <c r="G38" s="48">
        <v>80</v>
      </c>
      <c r="H38" s="49">
        <v>4.365</v>
      </c>
      <c r="I38" s="50">
        <f t="shared" si="4"/>
        <v>164.9</v>
      </c>
      <c r="J38" s="82"/>
      <c r="K38" s="58">
        <f t="shared" si="5"/>
        <v>0</v>
      </c>
      <c r="L38" s="32">
        <f t="shared" si="6"/>
        <v>0</v>
      </c>
      <c r="M38" s="21"/>
    </row>
    <row r="39" spans="1:13" s="22" customFormat="1" ht="12.75">
      <c r="A39" s="79"/>
      <c r="B39" s="55">
        <v>38</v>
      </c>
      <c r="C39" s="46" t="s">
        <v>20</v>
      </c>
      <c r="D39" s="46" t="s">
        <v>21</v>
      </c>
      <c r="E39" s="46" t="s">
        <v>22</v>
      </c>
      <c r="F39" s="47">
        <v>25</v>
      </c>
      <c r="G39" s="48">
        <v>50</v>
      </c>
      <c r="H39" s="49">
        <v>6.54</v>
      </c>
      <c r="I39" s="50">
        <f t="shared" si="1"/>
        <v>247.06</v>
      </c>
      <c r="J39" s="82"/>
      <c r="K39" s="58">
        <f t="shared" si="2"/>
        <v>0</v>
      </c>
      <c r="L39" s="32">
        <f t="shared" si="3"/>
        <v>0</v>
      </c>
      <c r="M39" s="21"/>
    </row>
    <row r="40" spans="1:13" s="22" customFormat="1" ht="12.75">
      <c r="A40" s="79"/>
      <c r="B40" s="55">
        <v>38</v>
      </c>
      <c r="C40" s="46" t="s">
        <v>20</v>
      </c>
      <c r="D40" s="46" t="s">
        <v>21</v>
      </c>
      <c r="E40" s="46" t="s">
        <v>22</v>
      </c>
      <c r="F40" s="47">
        <v>35</v>
      </c>
      <c r="G40" s="48">
        <v>70</v>
      </c>
      <c r="H40" s="49">
        <v>4.768571428571429</v>
      </c>
      <c r="I40" s="50">
        <f t="shared" si="1"/>
        <v>180.14</v>
      </c>
      <c r="J40" s="82"/>
      <c r="K40" s="58">
        <f t="shared" si="2"/>
        <v>0</v>
      </c>
      <c r="L40" s="32">
        <f t="shared" si="3"/>
        <v>0</v>
      </c>
      <c r="M40" s="21"/>
    </row>
    <row r="41" spans="1:13" s="22" customFormat="1" ht="12.75">
      <c r="A41" s="79"/>
      <c r="B41" s="55">
        <v>47</v>
      </c>
      <c r="C41" s="46" t="s">
        <v>27</v>
      </c>
      <c r="D41" s="46" t="s">
        <v>28</v>
      </c>
      <c r="E41" s="46" t="s">
        <v>29</v>
      </c>
      <c r="F41" s="47">
        <v>20</v>
      </c>
      <c r="G41" s="48">
        <v>40</v>
      </c>
      <c r="H41" s="49">
        <v>8.05</v>
      </c>
      <c r="I41" s="50">
        <f t="shared" si="1"/>
        <v>304.11</v>
      </c>
      <c r="J41" s="82"/>
      <c r="K41" s="58">
        <f t="shared" si="2"/>
        <v>0</v>
      </c>
      <c r="L41" s="32">
        <f t="shared" si="3"/>
        <v>0</v>
      </c>
      <c r="M41" s="21"/>
    </row>
    <row r="42" spans="1:13" s="22" customFormat="1" ht="12.75">
      <c r="A42" s="79"/>
      <c r="B42" s="55">
        <v>47</v>
      </c>
      <c r="C42" s="46" t="s">
        <v>27</v>
      </c>
      <c r="D42" s="46" t="s">
        <v>28</v>
      </c>
      <c r="E42" s="46" t="s">
        <v>29</v>
      </c>
      <c r="F42" s="47">
        <v>30</v>
      </c>
      <c r="G42" s="48">
        <v>60</v>
      </c>
      <c r="H42" s="49">
        <v>5.466666666666667</v>
      </c>
      <c r="I42" s="50">
        <f t="shared" si="1"/>
        <v>206.51</v>
      </c>
      <c r="J42" s="82"/>
      <c r="K42" s="58">
        <f t="shared" si="2"/>
        <v>0</v>
      </c>
      <c r="L42" s="32">
        <f t="shared" si="3"/>
        <v>0</v>
      </c>
      <c r="M42" s="21"/>
    </row>
    <row r="43" spans="1:13" s="22" customFormat="1" ht="12.75">
      <c r="A43" s="79"/>
      <c r="B43" s="55">
        <v>52</v>
      </c>
      <c r="C43" s="46" t="s">
        <v>153</v>
      </c>
      <c r="D43" s="46" t="s">
        <v>30</v>
      </c>
      <c r="E43" s="46" t="s">
        <v>154</v>
      </c>
      <c r="F43" s="47">
        <v>25</v>
      </c>
      <c r="G43" s="48">
        <v>50</v>
      </c>
      <c r="H43" s="49">
        <v>6.54</v>
      </c>
      <c r="I43" s="50">
        <f t="shared" si="1"/>
        <v>247.06</v>
      </c>
      <c r="J43" s="82"/>
      <c r="K43" s="58">
        <f t="shared" si="2"/>
        <v>0</v>
      </c>
      <c r="L43" s="32">
        <f t="shared" si="3"/>
        <v>0</v>
      </c>
      <c r="M43" s="21"/>
    </row>
    <row r="44" spans="1:13" s="22" customFormat="1" ht="12.75">
      <c r="A44" s="79"/>
      <c r="B44" s="55">
        <v>52</v>
      </c>
      <c r="C44" s="46" t="s">
        <v>153</v>
      </c>
      <c r="D44" s="46" t="s">
        <v>30</v>
      </c>
      <c r="E44" s="46" t="s">
        <v>154</v>
      </c>
      <c r="F44" s="47">
        <v>35</v>
      </c>
      <c r="G44" s="48">
        <v>70</v>
      </c>
      <c r="H44" s="49">
        <v>4.768571428571429</v>
      </c>
      <c r="I44" s="50">
        <f t="shared" si="1"/>
        <v>180.14</v>
      </c>
      <c r="J44" s="82"/>
      <c r="K44" s="58">
        <f t="shared" si="2"/>
        <v>0</v>
      </c>
      <c r="L44" s="32">
        <f t="shared" si="3"/>
        <v>0</v>
      </c>
      <c r="M44" s="21"/>
    </row>
    <row r="45" spans="1:13" s="22" customFormat="1" ht="12.75">
      <c r="A45" s="79"/>
      <c r="B45" s="55">
        <v>62</v>
      </c>
      <c r="C45" s="46" t="s">
        <v>36</v>
      </c>
      <c r="D45" s="46" t="s">
        <v>132</v>
      </c>
      <c r="E45" s="46" t="s">
        <v>133</v>
      </c>
      <c r="F45" s="47">
        <v>200</v>
      </c>
      <c r="G45" s="48">
        <v>400</v>
      </c>
      <c r="H45" s="49">
        <v>0.895</v>
      </c>
      <c r="I45" s="50">
        <f t="shared" si="1"/>
        <v>33.81</v>
      </c>
      <c r="J45" s="82"/>
      <c r="K45" s="58">
        <f t="shared" si="2"/>
        <v>0</v>
      </c>
      <c r="L45" s="32">
        <f t="shared" si="3"/>
        <v>0</v>
      </c>
      <c r="M45" s="21"/>
    </row>
    <row r="46" spans="1:13" s="22" customFormat="1" ht="12.75">
      <c r="A46" s="79"/>
      <c r="B46" s="55">
        <v>62</v>
      </c>
      <c r="C46" s="46" t="s">
        <v>36</v>
      </c>
      <c r="D46" s="46" t="s">
        <v>132</v>
      </c>
      <c r="E46" s="46" t="s">
        <v>133</v>
      </c>
      <c r="F46" s="47">
        <v>250</v>
      </c>
      <c r="G46" s="48">
        <v>500</v>
      </c>
      <c r="H46" s="49">
        <v>0.74</v>
      </c>
      <c r="I46" s="50">
        <f t="shared" si="1"/>
        <v>27.96</v>
      </c>
      <c r="J46" s="82"/>
      <c r="K46" s="58">
        <f t="shared" si="2"/>
        <v>0</v>
      </c>
      <c r="L46" s="32">
        <f t="shared" si="3"/>
        <v>0</v>
      </c>
      <c r="M46" s="21"/>
    </row>
    <row r="47" spans="1:13" s="22" customFormat="1" ht="12.75">
      <c r="A47" s="79"/>
      <c r="B47" s="55">
        <v>12</v>
      </c>
      <c r="C47" s="46" t="s">
        <v>134</v>
      </c>
      <c r="D47" s="46" t="s">
        <v>6</v>
      </c>
      <c r="E47" s="46" t="s">
        <v>7</v>
      </c>
      <c r="F47" s="47">
        <v>200</v>
      </c>
      <c r="G47" s="48">
        <v>400</v>
      </c>
      <c r="H47" s="49">
        <v>1.015</v>
      </c>
      <c r="I47" s="50">
        <f t="shared" si="1"/>
        <v>38.34</v>
      </c>
      <c r="J47" s="82"/>
      <c r="K47" s="58">
        <f t="shared" si="2"/>
        <v>0</v>
      </c>
      <c r="L47" s="32">
        <f t="shared" si="3"/>
        <v>0</v>
      </c>
      <c r="M47" s="21"/>
    </row>
    <row r="48" spans="1:13" s="22" customFormat="1" ht="12.75">
      <c r="A48" s="79"/>
      <c r="B48" s="55">
        <v>12</v>
      </c>
      <c r="C48" s="46" t="s">
        <v>134</v>
      </c>
      <c r="D48" s="46" t="s">
        <v>6</v>
      </c>
      <c r="E48" s="46" t="s">
        <v>7</v>
      </c>
      <c r="F48" s="47">
        <v>250</v>
      </c>
      <c r="G48" s="48">
        <v>500</v>
      </c>
      <c r="H48" s="49">
        <v>0.86</v>
      </c>
      <c r="I48" s="50">
        <f t="shared" si="1"/>
        <v>32.49</v>
      </c>
      <c r="J48" s="82"/>
      <c r="K48" s="58">
        <f t="shared" si="2"/>
        <v>0</v>
      </c>
      <c r="L48" s="32">
        <f t="shared" si="3"/>
        <v>0</v>
      </c>
      <c r="M48" s="21"/>
    </row>
    <row r="49" spans="1:13" s="22" customFormat="1" ht="12.75">
      <c r="A49" s="79"/>
      <c r="B49" s="55">
        <v>3</v>
      </c>
      <c r="C49" s="46" t="s">
        <v>332</v>
      </c>
      <c r="D49" s="46" t="s">
        <v>333</v>
      </c>
      <c r="E49" s="46" t="s">
        <v>334</v>
      </c>
      <c r="F49" s="47">
        <v>40</v>
      </c>
      <c r="G49" s="48">
        <v>80</v>
      </c>
      <c r="H49" s="49">
        <v>4.255</v>
      </c>
      <c r="I49" s="50">
        <f t="shared" si="1"/>
        <v>160.74</v>
      </c>
      <c r="J49" s="82"/>
      <c r="K49" s="58">
        <f t="shared" si="2"/>
        <v>0</v>
      </c>
      <c r="L49" s="32">
        <f t="shared" si="3"/>
        <v>0</v>
      </c>
      <c r="M49" s="21"/>
    </row>
    <row r="50" spans="1:13" s="22" customFormat="1" ht="12.75">
      <c r="A50" s="79"/>
      <c r="B50" s="55">
        <v>3</v>
      </c>
      <c r="C50" s="46" t="s">
        <v>332</v>
      </c>
      <c r="D50" s="46" t="s">
        <v>333</v>
      </c>
      <c r="E50" s="46" t="s">
        <v>334</v>
      </c>
      <c r="F50" s="47">
        <v>50</v>
      </c>
      <c r="G50" s="48">
        <v>100</v>
      </c>
      <c r="H50" s="49">
        <v>3.48</v>
      </c>
      <c r="I50" s="50">
        <f t="shared" si="1"/>
        <v>131.46</v>
      </c>
      <c r="J50" s="82"/>
      <c r="K50" s="58">
        <f t="shared" si="2"/>
        <v>0</v>
      </c>
      <c r="L50" s="32">
        <f t="shared" si="3"/>
        <v>0</v>
      </c>
      <c r="M50" s="21"/>
    </row>
    <row r="51" spans="1:13" s="22" customFormat="1" ht="12.75">
      <c r="A51" s="79"/>
      <c r="B51" s="55">
        <v>11</v>
      </c>
      <c r="C51" s="46" t="s">
        <v>430</v>
      </c>
      <c r="D51" s="46" t="s">
        <v>431</v>
      </c>
      <c r="E51" s="46" t="s">
        <v>432</v>
      </c>
      <c r="F51" s="47">
        <v>20</v>
      </c>
      <c r="G51" s="48">
        <v>40</v>
      </c>
      <c r="H51" s="49">
        <v>8.15</v>
      </c>
      <c r="I51" s="50">
        <f t="shared" si="1"/>
        <v>307.88</v>
      </c>
      <c r="J51" s="82"/>
      <c r="K51" s="58">
        <f t="shared" si="2"/>
        <v>0</v>
      </c>
      <c r="L51" s="32">
        <f t="shared" si="3"/>
        <v>0</v>
      </c>
      <c r="M51" s="21"/>
    </row>
    <row r="52" spans="1:13" s="22" customFormat="1" ht="12.75">
      <c r="A52" s="79"/>
      <c r="B52" s="55">
        <v>11</v>
      </c>
      <c r="C52" s="46" t="s">
        <v>430</v>
      </c>
      <c r="D52" s="46" t="s">
        <v>431</v>
      </c>
      <c r="E52" s="46" t="s">
        <v>432</v>
      </c>
      <c r="F52" s="47">
        <v>25</v>
      </c>
      <c r="G52" s="48">
        <v>50</v>
      </c>
      <c r="H52" s="49">
        <v>6.6</v>
      </c>
      <c r="I52" s="50">
        <f t="shared" si="1"/>
        <v>249.33</v>
      </c>
      <c r="J52" s="82"/>
      <c r="K52" s="58">
        <f t="shared" si="2"/>
        <v>0</v>
      </c>
      <c r="L52" s="32">
        <f t="shared" si="3"/>
        <v>0</v>
      </c>
      <c r="M52" s="21"/>
    </row>
    <row r="53" spans="1:13" s="22" customFormat="1" ht="12.75">
      <c r="A53" s="79"/>
      <c r="B53" s="55">
        <v>22</v>
      </c>
      <c r="C53" s="46" t="s">
        <v>357</v>
      </c>
      <c r="D53" s="46" t="s">
        <v>358</v>
      </c>
      <c r="E53" s="46" t="s">
        <v>359</v>
      </c>
      <c r="F53" s="47">
        <v>50</v>
      </c>
      <c r="G53" s="48">
        <v>100</v>
      </c>
      <c r="H53" s="49">
        <v>3.4</v>
      </c>
      <c r="I53" s="50">
        <f t="shared" si="1"/>
        <v>128.44</v>
      </c>
      <c r="J53" s="82"/>
      <c r="K53" s="58">
        <f t="shared" si="2"/>
        <v>0</v>
      </c>
      <c r="L53" s="32">
        <f t="shared" si="3"/>
        <v>0</v>
      </c>
      <c r="M53" s="21"/>
    </row>
    <row r="54" spans="1:13" s="22" customFormat="1" ht="12.75">
      <c r="A54" s="79"/>
      <c r="B54" s="55">
        <v>22</v>
      </c>
      <c r="C54" s="46" t="s">
        <v>357</v>
      </c>
      <c r="D54" s="46" t="s">
        <v>358</v>
      </c>
      <c r="E54" s="46" t="s">
        <v>359</v>
      </c>
      <c r="F54" s="47">
        <v>60</v>
      </c>
      <c r="G54" s="48">
        <v>120</v>
      </c>
      <c r="H54" s="49">
        <v>2.8833333333333333</v>
      </c>
      <c r="I54" s="50">
        <f t="shared" si="1"/>
        <v>108.92</v>
      </c>
      <c r="J54" s="82"/>
      <c r="K54" s="58">
        <f t="shared" si="2"/>
        <v>0</v>
      </c>
      <c r="L54" s="32">
        <f t="shared" si="3"/>
        <v>0</v>
      </c>
      <c r="M54" s="21"/>
    </row>
    <row r="55" spans="1:13" s="22" customFormat="1" ht="12.75">
      <c r="A55" s="79"/>
      <c r="B55" s="55">
        <v>23</v>
      </c>
      <c r="C55" s="46" t="s">
        <v>164</v>
      </c>
      <c r="D55" s="46" t="s">
        <v>165</v>
      </c>
      <c r="E55" s="46" t="s">
        <v>166</v>
      </c>
      <c r="F55" s="47">
        <v>50</v>
      </c>
      <c r="G55" s="48">
        <v>100</v>
      </c>
      <c r="H55" s="49">
        <v>3.51</v>
      </c>
      <c r="I55" s="50">
        <f t="shared" si="1"/>
        <v>132.6</v>
      </c>
      <c r="J55" s="82"/>
      <c r="K55" s="58">
        <f t="shared" si="2"/>
        <v>0</v>
      </c>
      <c r="L55" s="32">
        <f t="shared" si="3"/>
        <v>0</v>
      </c>
      <c r="M55" s="21"/>
    </row>
    <row r="56" spans="1:13" s="22" customFormat="1" ht="12.75">
      <c r="A56" s="79"/>
      <c r="B56" s="55">
        <v>23</v>
      </c>
      <c r="C56" s="46" t="s">
        <v>164</v>
      </c>
      <c r="D56" s="46" t="s">
        <v>165</v>
      </c>
      <c r="E56" s="46" t="s">
        <v>166</v>
      </c>
      <c r="F56" s="47">
        <v>60</v>
      </c>
      <c r="G56" s="48">
        <v>120</v>
      </c>
      <c r="H56" s="49">
        <v>2.993333333333333</v>
      </c>
      <c r="I56" s="50">
        <f t="shared" si="1"/>
        <v>113.08</v>
      </c>
      <c r="J56" s="82"/>
      <c r="K56" s="58">
        <f t="shared" si="2"/>
        <v>0</v>
      </c>
      <c r="L56" s="32">
        <f t="shared" si="3"/>
        <v>0</v>
      </c>
      <c r="M56" s="21"/>
    </row>
    <row r="57" spans="1:13" s="22" customFormat="1" ht="12.75">
      <c r="A57" s="79"/>
      <c r="B57" s="55">
        <v>135</v>
      </c>
      <c r="C57" s="46" t="s">
        <v>219</v>
      </c>
      <c r="D57" s="46" t="s">
        <v>220</v>
      </c>
      <c r="E57" s="46" t="s">
        <v>221</v>
      </c>
      <c r="F57" s="47">
        <v>75</v>
      </c>
      <c r="G57" s="48">
        <v>150</v>
      </c>
      <c r="H57" s="49">
        <v>2.7666666666666666</v>
      </c>
      <c r="I57" s="50">
        <f t="shared" si="1"/>
        <v>104.52</v>
      </c>
      <c r="J57" s="82"/>
      <c r="K57" s="58">
        <f t="shared" si="2"/>
        <v>0</v>
      </c>
      <c r="L57" s="32">
        <f t="shared" si="3"/>
        <v>0</v>
      </c>
      <c r="M57" s="21"/>
    </row>
    <row r="58" spans="1:13" s="22" customFormat="1" ht="12.75">
      <c r="A58" s="79"/>
      <c r="B58" s="55">
        <v>119</v>
      </c>
      <c r="C58" s="46" t="s">
        <v>222</v>
      </c>
      <c r="D58" s="46" t="s">
        <v>223</v>
      </c>
      <c r="E58" s="46" t="s">
        <v>224</v>
      </c>
      <c r="F58" s="47">
        <v>100</v>
      </c>
      <c r="G58" s="48">
        <v>200</v>
      </c>
      <c r="H58" s="49">
        <v>1.8</v>
      </c>
      <c r="I58" s="50">
        <f t="shared" si="1"/>
        <v>68</v>
      </c>
      <c r="J58" s="82"/>
      <c r="K58" s="58">
        <f t="shared" si="2"/>
        <v>0</v>
      </c>
      <c r="L58" s="32">
        <f t="shared" si="3"/>
        <v>0</v>
      </c>
      <c r="M58" s="21"/>
    </row>
    <row r="59" spans="1:13" s="22" customFormat="1" ht="12.75">
      <c r="A59" s="79"/>
      <c r="B59" s="55">
        <v>24</v>
      </c>
      <c r="C59" s="46" t="s">
        <v>191</v>
      </c>
      <c r="D59" s="46" t="s">
        <v>192</v>
      </c>
      <c r="E59" s="46" t="s">
        <v>193</v>
      </c>
      <c r="F59" s="47">
        <v>75</v>
      </c>
      <c r="G59" s="48">
        <v>150</v>
      </c>
      <c r="H59" s="49">
        <v>2.2666666666666666</v>
      </c>
      <c r="I59" s="50">
        <f t="shared" si="1"/>
        <v>85.63</v>
      </c>
      <c r="J59" s="82"/>
      <c r="K59" s="58">
        <f t="shared" si="2"/>
        <v>0</v>
      </c>
      <c r="L59" s="32">
        <f t="shared" si="3"/>
        <v>0</v>
      </c>
      <c r="M59" s="21"/>
    </row>
    <row r="60" spans="1:13" s="22" customFormat="1" ht="12.75">
      <c r="A60" s="79"/>
      <c r="B60" s="55">
        <v>24</v>
      </c>
      <c r="C60" s="46" t="s">
        <v>191</v>
      </c>
      <c r="D60" s="46" t="s">
        <v>192</v>
      </c>
      <c r="E60" s="46" t="s">
        <v>193</v>
      </c>
      <c r="F60" s="47">
        <v>100</v>
      </c>
      <c r="G60" s="48">
        <v>200</v>
      </c>
      <c r="H60" s="49">
        <v>1.75</v>
      </c>
      <c r="I60" s="50">
        <f t="shared" si="1"/>
        <v>66.11</v>
      </c>
      <c r="J60" s="82"/>
      <c r="K60" s="58">
        <f t="shared" si="2"/>
        <v>0</v>
      </c>
      <c r="L60" s="32">
        <f t="shared" si="3"/>
        <v>0</v>
      </c>
      <c r="M60" s="21"/>
    </row>
    <row r="61" spans="1:13" s="22" customFormat="1" ht="12.75">
      <c r="A61" s="79"/>
      <c r="B61" s="55">
        <v>25</v>
      </c>
      <c r="C61" s="46" t="s">
        <v>360</v>
      </c>
      <c r="D61" s="46" t="s">
        <v>361</v>
      </c>
      <c r="E61" s="46" t="s">
        <v>362</v>
      </c>
      <c r="F61" s="47">
        <v>75</v>
      </c>
      <c r="G61" s="48">
        <v>150</v>
      </c>
      <c r="H61" s="49">
        <v>2.3466666666666667</v>
      </c>
      <c r="I61" s="50">
        <f t="shared" si="1"/>
        <v>88.65</v>
      </c>
      <c r="J61" s="82"/>
      <c r="K61" s="58">
        <f t="shared" si="2"/>
        <v>0</v>
      </c>
      <c r="L61" s="32">
        <f t="shared" si="3"/>
        <v>0</v>
      </c>
      <c r="M61" s="21"/>
    </row>
    <row r="62" spans="1:13" s="22" customFormat="1" ht="12.75">
      <c r="A62" s="79"/>
      <c r="B62" s="55">
        <v>25</v>
      </c>
      <c r="C62" s="46" t="s">
        <v>360</v>
      </c>
      <c r="D62" s="46" t="s">
        <v>361</v>
      </c>
      <c r="E62" s="46" t="s">
        <v>362</v>
      </c>
      <c r="F62" s="47">
        <v>100</v>
      </c>
      <c r="G62" s="48">
        <v>200</v>
      </c>
      <c r="H62" s="49">
        <v>1.83</v>
      </c>
      <c r="I62" s="50">
        <f t="shared" si="1"/>
        <v>69.13</v>
      </c>
      <c r="J62" s="82"/>
      <c r="K62" s="58">
        <f t="shared" si="2"/>
        <v>0</v>
      </c>
      <c r="L62" s="32">
        <f t="shared" si="3"/>
        <v>0</v>
      </c>
      <c r="M62" s="21"/>
    </row>
    <row r="63" spans="1:13" s="22" customFormat="1" ht="12.75">
      <c r="A63" s="79"/>
      <c r="B63" s="55">
        <v>82</v>
      </c>
      <c r="C63" s="46" t="s">
        <v>194</v>
      </c>
      <c r="D63" s="46" t="s">
        <v>195</v>
      </c>
      <c r="E63" s="46" t="s">
        <v>196</v>
      </c>
      <c r="F63" s="47">
        <v>250</v>
      </c>
      <c r="G63" s="48">
        <v>500</v>
      </c>
      <c r="H63" s="49">
        <v>0.73</v>
      </c>
      <c r="I63" s="50">
        <f t="shared" si="1"/>
        <v>27.58</v>
      </c>
      <c r="J63" s="82"/>
      <c r="K63" s="58">
        <f t="shared" si="2"/>
        <v>0</v>
      </c>
      <c r="L63" s="32">
        <f t="shared" si="3"/>
        <v>0</v>
      </c>
      <c r="M63" s="21"/>
    </row>
    <row r="64" spans="1:13" s="22" customFormat="1" ht="12.75">
      <c r="A64" s="79"/>
      <c r="B64" s="55">
        <v>82</v>
      </c>
      <c r="C64" s="46" t="s">
        <v>194</v>
      </c>
      <c r="D64" s="46" t="s">
        <v>195</v>
      </c>
      <c r="E64" s="46" t="s">
        <v>196</v>
      </c>
      <c r="F64" s="47">
        <v>300</v>
      </c>
      <c r="G64" s="48">
        <v>600</v>
      </c>
      <c r="H64" s="49">
        <v>0.6266666666666667</v>
      </c>
      <c r="I64" s="50">
        <f t="shared" si="1"/>
        <v>23.67</v>
      </c>
      <c r="J64" s="82"/>
      <c r="K64" s="58">
        <f t="shared" si="2"/>
        <v>0</v>
      </c>
      <c r="L64" s="32">
        <f t="shared" si="3"/>
        <v>0</v>
      </c>
      <c r="M64" s="21"/>
    </row>
    <row r="65" spans="1:13" s="22" customFormat="1" ht="12.75">
      <c r="A65" s="79"/>
      <c r="B65" s="55">
        <v>26</v>
      </c>
      <c r="C65" s="46" t="s">
        <v>363</v>
      </c>
      <c r="D65" s="46" t="s">
        <v>364</v>
      </c>
      <c r="E65" s="46" t="s">
        <v>365</v>
      </c>
      <c r="F65" s="47">
        <v>250</v>
      </c>
      <c r="G65" s="48">
        <v>500</v>
      </c>
      <c r="H65" s="49">
        <v>0.72</v>
      </c>
      <c r="I65" s="50">
        <f t="shared" si="1"/>
        <v>27.2</v>
      </c>
      <c r="J65" s="82"/>
      <c r="K65" s="58">
        <f t="shared" si="2"/>
        <v>0</v>
      </c>
      <c r="L65" s="32">
        <f t="shared" si="3"/>
        <v>0</v>
      </c>
      <c r="M65" s="21"/>
    </row>
    <row r="66" spans="1:13" s="22" customFormat="1" ht="12.75">
      <c r="A66" s="79"/>
      <c r="B66" s="55">
        <v>26</v>
      </c>
      <c r="C66" s="46" t="s">
        <v>363</v>
      </c>
      <c r="D66" s="46" t="s">
        <v>364</v>
      </c>
      <c r="E66" s="46" t="s">
        <v>365</v>
      </c>
      <c r="F66" s="47">
        <v>300</v>
      </c>
      <c r="G66" s="48">
        <v>600</v>
      </c>
      <c r="H66" s="49">
        <v>0.6166666666666667</v>
      </c>
      <c r="I66" s="50">
        <f t="shared" si="1"/>
        <v>23.3</v>
      </c>
      <c r="J66" s="82"/>
      <c r="K66" s="58">
        <f t="shared" si="2"/>
        <v>0</v>
      </c>
      <c r="L66" s="32">
        <f t="shared" si="3"/>
        <v>0</v>
      </c>
      <c r="M66" s="21"/>
    </row>
    <row r="67" spans="1:13" s="22" customFormat="1" ht="12.75">
      <c r="A67" s="79"/>
      <c r="B67" s="55">
        <v>27</v>
      </c>
      <c r="C67" s="46" t="s">
        <v>167</v>
      </c>
      <c r="D67" s="46" t="s">
        <v>168</v>
      </c>
      <c r="E67" s="46" t="s">
        <v>169</v>
      </c>
      <c r="F67" s="47">
        <v>60</v>
      </c>
      <c r="G67" s="48">
        <v>120</v>
      </c>
      <c r="H67" s="49">
        <v>2.993333333333333</v>
      </c>
      <c r="I67" s="50">
        <f t="shared" si="1"/>
        <v>113.08</v>
      </c>
      <c r="J67" s="82"/>
      <c r="K67" s="58">
        <f t="shared" si="2"/>
        <v>0</v>
      </c>
      <c r="L67" s="32">
        <f t="shared" si="3"/>
        <v>0</v>
      </c>
      <c r="M67" s="21"/>
    </row>
    <row r="68" spans="1:13" s="22" customFormat="1" ht="12.75">
      <c r="A68" s="79"/>
      <c r="B68" s="55">
        <v>27</v>
      </c>
      <c r="C68" s="46" t="s">
        <v>167</v>
      </c>
      <c r="D68" s="46" t="s">
        <v>168</v>
      </c>
      <c r="E68" s="46" t="s">
        <v>169</v>
      </c>
      <c r="F68" s="47">
        <v>75</v>
      </c>
      <c r="G68" s="48">
        <v>150</v>
      </c>
      <c r="H68" s="49">
        <v>2.4766666666666666</v>
      </c>
      <c r="I68" s="50">
        <f t="shared" si="1"/>
        <v>93.56</v>
      </c>
      <c r="J68" s="82"/>
      <c r="K68" s="58">
        <f t="shared" si="2"/>
        <v>0</v>
      </c>
      <c r="L68" s="32">
        <f t="shared" si="3"/>
        <v>0</v>
      </c>
      <c r="M68" s="21"/>
    </row>
    <row r="69" spans="1:13" s="22" customFormat="1" ht="12.75">
      <c r="A69" s="79"/>
      <c r="B69" s="55">
        <v>133</v>
      </c>
      <c r="C69" s="46" t="s">
        <v>225</v>
      </c>
      <c r="D69" s="46" t="s">
        <v>226</v>
      </c>
      <c r="E69" s="46" t="s">
        <v>349</v>
      </c>
      <c r="F69" s="47">
        <v>75</v>
      </c>
      <c r="G69" s="48">
        <v>150</v>
      </c>
      <c r="H69" s="49">
        <v>2.6166666666666667</v>
      </c>
      <c r="I69" s="50">
        <f t="shared" si="1"/>
        <v>98.85</v>
      </c>
      <c r="J69" s="82"/>
      <c r="K69" s="58">
        <f t="shared" si="2"/>
        <v>0</v>
      </c>
      <c r="L69" s="32">
        <f t="shared" si="3"/>
        <v>0</v>
      </c>
      <c r="M69" s="21"/>
    </row>
    <row r="70" spans="1:13" s="22" customFormat="1" ht="12.75">
      <c r="A70" s="79"/>
      <c r="B70" s="55">
        <v>31</v>
      </c>
      <c r="C70" s="46" t="s">
        <v>12</v>
      </c>
      <c r="D70" s="46" t="s">
        <v>13</v>
      </c>
      <c r="E70" s="46" t="s">
        <v>171</v>
      </c>
      <c r="F70" s="47">
        <v>50</v>
      </c>
      <c r="G70" s="48">
        <v>100</v>
      </c>
      <c r="H70" s="49">
        <v>3.45</v>
      </c>
      <c r="I70" s="50">
        <f t="shared" si="1"/>
        <v>130.33</v>
      </c>
      <c r="J70" s="82"/>
      <c r="K70" s="58">
        <f t="shared" si="2"/>
        <v>0</v>
      </c>
      <c r="L70" s="32">
        <f t="shared" si="3"/>
        <v>0</v>
      </c>
      <c r="M70" s="21"/>
    </row>
    <row r="71" spans="1:13" s="22" customFormat="1" ht="12.75">
      <c r="A71" s="79"/>
      <c r="B71" s="55">
        <v>31</v>
      </c>
      <c r="C71" s="46" t="s">
        <v>12</v>
      </c>
      <c r="D71" s="46" t="s">
        <v>13</v>
      </c>
      <c r="E71" s="46" t="s">
        <v>171</v>
      </c>
      <c r="F71" s="47">
        <v>60</v>
      </c>
      <c r="G71" s="48">
        <v>120</v>
      </c>
      <c r="H71" s="49">
        <v>2.933333333333333</v>
      </c>
      <c r="I71" s="50">
        <f t="shared" si="1"/>
        <v>110.81</v>
      </c>
      <c r="J71" s="82"/>
      <c r="K71" s="58">
        <f t="shared" si="2"/>
        <v>0</v>
      </c>
      <c r="L71" s="32">
        <f t="shared" si="3"/>
        <v>0</v>
      </c>
      <c r="M71" s="21"/>
    </row>
    <row r="72" spans="1:13" s="22" customFormat="1" ht="12.75">
      <c r="A72" s="79"/>
      <c r="B72" s="55">
        <v>130</v>
      </c>
      <c r="C72" s="46" t="s">
        <v>197</v>
      </c>
      <c r="D72" s="46" t="s">
        <v>198</v>
      </c>
      <c r="E72" s="46" t="s">
        <v>199</v>
      </c>
      <c r="F72" s="47">
        <v>60</v>
      </c>
      <c r="G72" s="48">
        <v>120</v>
      </c>
      <c r="H72" s="49">
        <v>2.9833333333333334</v>
      </c>
      <c r="I72" s="50">
        <f t="shared" si="1"/>
        <v>112.7</v>
      </c>
      <c r="J72" s="82"/>
      <c r="K72" s="58">
        <f t="shared" si="2"/>
        <v>0</v>
      </c>
      <c r="L72" s="32">
        <f t="shared" si="3"/>
        <v>0</v>
      </c>
      <c r="M72" s="21"/>
    </row>
    <row r="73" spans="1:13" s="22" customFormat="1" ht="12.75">
      <c r="A73" s="79"/>
      <c r="B73" s="55">
        <v>130</v>
      </c>
      <c r="C73" s="46" t="s">
        <v>197</v>
      </c>
      <c r="D73" s="46" t="s">
        <v>198</v>
      </c>
      <c r="E73" s="46" t="s">
        <v>199</v>
      </c>
      <c r="F73" s="47">
        <v>75</v>
      </c>
      <c r="G73" s="48">
        <v>150</v>
      </c>
      <c r="H73" s="49">
        <v>2.466666666666667</v>
      </c>
      <c r="I73" s="50">
        <f t="shared" si="1"/>
        <v>93.18</v>
      </c>
      <c r="J73" s="82"/>
      <c r="K73" s="58">
        <f t="shared" si="2"/>
        <v>0</v>
      </c>
      <c r="L73" s="32">
        <f t="shared" si="3"/>
        <v>0</v>
      </c>
      <c r="M73" s="21"/>
    </row>
    <row r="74" spans="1:13" s="22" customFormat="1" ht="12.75">
      <c r="A74" s="79"/>
      <c r="B74" s="55">
        <v>29</v>
      </c>
      <c r="C74" s="46" t="s">
        <v>14</v>
      </c>
      <c r="D74" s="46" t="s">
        <v>15</v>
      </c>
      <c r="E74" s="46" t="s">
        <v>16</v>
      </c>
      <c r="F74" s="47">
        <v>60</v>
      </c>
      <c r="G74" s="48">
        <v>120</v>
      </c>
      <c r="H74" s="49">
        <v>2.933333333333333</v>
      </c>
      <c r="I74" s="50">
        <f t="shared" si="1"/>
        <v>110.81</v>
      </c>
      <c r="J74" s="82"/>
      <c r="K74" s="58">
        <f t="shared" si="2"/>
        <v>0</v>
      </c>
      <c r="L74" s="32">
        <f t="shared" si="3"/>
        <v>0</v>
      </c>
      <c r="M74" s="21"/>
    </row>
    <row r="75" spans="1:23" s="22" customFormat="1" ht="12.75">
      <c r="A75" s="79"/>
      <c r="B75" s="55">
        <v>29</v>
      </c>
      <c r="C75" s="46" t="s">
        <v>14</v>
      </c>
      <c r="D75" s="46" t="s">
        <v>15</v>
      </c>
      <c r="E75" s="46" t="s">
        <v>16</v>
      </c>
      <c r="F75" s="47">
        <v>75</v>
      </c>
      <c r="G75" s="48">
        <v>150</v>
      </c>
      <c r="H75" s="49">
        <v>2.4166666666666665</v>
      </c>
      <c r="I75" s="50">
        <f t="shared" si="0"/>
        <v>91.29</v>
      </c>
      <c r="J75" s="82"/>
      <c r="K75" s="58">
        <f aca="true" t="shared" si="7" ref="K75:K81">J75*I75</f>
        <v>0</v>
      </c>
      <c r="L75" s="32">
        <f aca="true" t="shared" si="8" ref="L75:L81">J75/G75</f>
        <v>0</v>
      </c>
      <c r="M75" s="21"/>
      <c r="V75" s="19"/>
      <c r="W75" s="19"/>
    </row>
    <row r="76" spans="1:21" ht="12.75">
      <c r="A76" s="78"/>
      <c r="B76" s="55">
        <v>134</v>
      </c>
      <c r="C76" s="46" t="s">
        <v>200</v>
      </c>
      <c r="D76" s="46" t="s">
        <v>201</v>
      </c>
      <c r="E76" s="46" t="s">
        <v>202</v>
      </c>
      <c r="F76" s="47">
        <v>60</v>
      </c>
      <c r="G76" s="48">
        <v>120</v>
      </c>
      <c r="H76" s="49">
        <v>3.0633333333333335</v>
      </c>
      <c r="I76" s="50">
        <f t="shared" si="0"/>
        <v>115.72</v>
      </c>
      <c r="J76" s="82"/>
      <c r="K76" s="58">
        <f t="shared" si="7"/>
        <v>0</v>
      </c>
      <c r="L76" s="32">
        <f t="shared" si="8"/>
        <v>0</v>
      </c>
      <c r="M76" s="21"/>
      <c r="N76" s="22"/>
      <c r="O76" s="22"/>
      <c r="P76" s="22"/>
      <c r="Q76" s="22"/>
      <c r="R76" s="22"/>
      <c r="S76" s="22"/>
      <c r="T76" s="22"/>
      <c r="U76" s="22"/>
    </row>
    <row r="77" spans="1:13" ht="12.75">
      <c r="A77" s="78"/>
      <c r="B77" s="55">
        <v>134</v>
      </c>
      <c r="C77" s="46" t="s">
        <v>200</v>
      </c>
      <c r="D77" s="46" t="s">
        <v>201</v>
      </c>
      <c r="E77" s="46" t="s">
        <v>202</v>
      </c>
      <c r="F77" s="47">
        <v>75</v>
      </c>
      <c r="G77" s="48">
        <v>150</v>
      </c>
      <c r="H77" s="49">
        <v>2.546666666666667</v>
      </c>
      <c r="I77" s="50">
        <f t="shared" si="0"/>
        <v>96.21</v>
      </c>
      <c r="J77" s="82"/>
      <c r="K77" s="58">
        <f t="shared" si="7"/>
        <v>0</v>
      </c>
      <c r="L77" s="32">
        <f t="shared" si="8"/>
        <v>0</v>
      </c>
      <c r="M77" s="21"/>
    </row>
    <row r="78" spans="1:13" ht="12.75">
      <c r="A78" s="78"/>
      <c r="B78" s="55">
        <v>30</v>
      </c>
      <c r="C78" s="46" t="s">
        <v>172</v>
      </c>
      <c r="D78" s="46" t="s">
        <v>170</v>
      </c>
      <c r="E78" s="46" t="s">
        <v>173</v>
      </c>
      <c r="F78" s="47">
        <v>50</v>
      </c>
      <c r="G78" s="48">
        <v>100</v>
      </c>
      <c r="H78" s="49">
        <v>3.4</v>
      </c>
      <c r="I78" s="50">
        <f t="shared" si="0"/>
        <v>128.44</v>
      </c>
      <c r="J78" s="82"/>
      <c r="K78" s="58">
        <f t="shared" si="7"/>
        <v>0</v>
      </c>
      <c r="L78" s="32">
        <f t="shared" si="8"/>
        <v>0</v>
      </c>
      <c r="M78" s="21"/>
    </row>
    <row r="79" spans="1:13" ht="12.75">
      <c r="A79" s="78"/>
      <c r="B79" s="55">
        <v>30</v>
      </c>
      <c r="C79" s="46" t="s">
        <v>172</v>
      </c>
      <c r="D79" s="46" t="s">
        <v>170</v>
      </c>
      <c r="E79" s="46" t="s">
        <v>173</v>
      </c>
      <c r="F79" s="47">
        <v>60</v>
      </c>
      <c r="G79" s="48">
        <v>120</v>
      </c>
      <c r="H79" s="49">
        <v>2.8833333333333333</v>
      </c>
      <c r="I79" s="50">
        <f t="shared" si="0"/>
        <v>108.92</v>
      </c>
      <c r="J79" s="82"/>
      <c r="K79" s="58">
        <f t="shared" si="7"/>
        <v>0</v>
      </c>
      <c r="L79" s="32">
        <f t="shared" si="8"/>
        <v>0</v>
      </c>
      <c r="M79" s="21"/>
    </row>
    <row r="80" spans="1:13" ht="12.75">
      <c r="A80" s="78"/>
      <c r="B80" s="55">
        <v>32</v>
      </c>
      <c r="C80" s="46" t="s">
        <v>227</v>
      </c>
      <c r="D80" s="46" t="s">
        <v>228</v>
      </c>
      <c r="E80" s="46" t="s">
        <v>229</v>
      </c>
      <c r="F80" s="47">
        <v>50</v>
      </c>
      <c r="G80" s="48">
        <v>100</v>
      </c>
      <c r="H80" s="49">
        <v>3.48</v>
      </c>
      <c r="I80" s="50">
        <f t="shared" si="0"/>
        <v>131.46</v>
      </c>
      <c r="J80" s="82"/>
      <c r="K80" s="58">
        <f t="shared" si="7"/>
        <v>0</v>
      </c>
      <c r="L80" s="32">
        <f t="shared" si="8"/>
        <v>0</v>
      </c>
      <c r="M80" s="21"/>
    </row>
    <row r="81" spans="1:13" ht="12.75">
      <c r="A81" s="78"/>
      <c r="B81" s="55">
        <v>10</v>
      </c>
      <c r="C81" s="46" t="s">
        <v>135</v>
      </c>
      <c r="D81" s="46" t="s">
        <v>26</v>
      </c>
      <c r="E81" s="46" t="s">
        <v>136</v>
      </c>
      <c r="F81" s="47">
        <v>30</v>
      </c>
      <c r="G81" s="48">
        <v>60</v>
      </c>
      <c r="H81" s="49">
        <v>5.706666666666666</v>
      </c>
      <c r="I81" s="50">
        <f t="shared" si="0"/>
        <v>215.58</v>
      </c>
      <c r="J81" s="82"/>
      <c r="K81" s="58">
        <f t="shared" si="7"/>
        <v>0</v>
      </c>
      <c r="L81" s="32">
        <f t="shared" si="8"/>
        <v>0</v>
      </c>
      <c r="M81" s="21"/>
    </row>
    <row r="82" spans="1:13" ht="12.75">
      <c r="A82" s="78"/>
      <c r="B82" s="55">
        <v>10</v>
      </c>
      <c r="C82" s="46" t="s">
        <v>135</v>
      </c>
      <c r="D82" s="46" t="s">
        <v>26</v>
      </c>
      <c r="E82" s="46" t="s">
        <v>136</v>
      </c>
      <c r="F82" s="47">
        <v>35</v>
      </c>
      <c r="G82" s="48">
        <v>70</v>
      </c>
      <c r="H82" s="49">
        <v>4.968571428571429</v>
      </c>
      <c r="I82" s="50">
        <f t="shared" si="0"/>
        <v>187.7</v>
      </c>
      <c r="J82" s="82"/>
      <c r="K82" s="58">
        <f aca="true" t="shared" si="9" ref="K82:K121">J82*I82</f>
        <v>0</v>
      </c>
      <c r="L82" s="32">
        <f aca="true" t="shared" si="10" ref="L82:L121">J82/G82</f>
        <v>0</v>
      </c>
      <c r="M82" s="21"/>
    </row>
    <row r="83" spans="1:13" ht="12.75">
      <c r="A83" s="78"/>
      <c r="B83" s="55">
        <v>46</v>
      </c>
      <c r="C83" s="46" t="s">
        <v>230</v>
      </c>
      <c r="D83" s="46" t="s">
        <v>231</v>
      </c>
      <c r="E83" s="46" t="s">
        <v>350</v>
      </c>
      <c r="F83" s="47">
        <v>10</v>
      </c>
      <c r="G83" s="48">
        <v>20</v>
      </c>
      <c r="H83" s="49">
        <v>15.9</v>
      </c>
      <c r="I83" s="50">
        <f t="shared" si="0"/>
        <v>600.66</v>
      </c>
      <c r="J83" s="82"/>
      <c r="K83" s="58">
        <f t="shared" si="9"/>
        <v>0</v>
      </c>
      <c r="L83" s="32">
        <f t="shared" si="10"/>
        <v>0</v>
      </c>
      <c r="M83" s="21"/>
    </row>
    <row r="84" spans="1:13" ht="12.75">
      <c r="A84" s="78"/>
      <c r="B84" s="55">
        <v>46</v>
      </c>
      <c r="C84" s="46" t="s">
        <v>230</v>
      </c>
      <c r="D84" s="46" t="s">
        <v>231</v>
      </c>
      <c r="E84" s="46" t="s">
        <v>350</v>
      </c>
      <c r="F84" s="47">
        <v>15</v>
      </c>
      <c r="G84" s="48">
        <v>30</v>
      </c>
      <c r="H84" s="49">
        <v>10.733333333333333</v>
      </c>
      <c r="I84" s="50">
        <f t="shared" si="0"/>
        <v>405.47</v>
      </c>
      <c r="J84" s="82"/>
      <c r="K84" s="58">
        <f t="shared" si="9"/>
        <v>0</v>
      </c>
      <c r="L84" s="32">
        <f t="shared" si="10"/>
        <v>0</v>
      </c>
      <c r="M84" s="21"/>
    </row>
    <row r="85" spans="1:13" ht="12.75">
      <c r="A85" s="78"/>
      <c r="B85" s="55">
        <v>55</v>
      </c>
      <c r="C85" s="46" t="s">
        <v>137</v>
      </c>
      <c r="D85" s="46" t="s">
        <v>31</v>
      </c>
      <c r="E85" s="46" t="s">
        <v>32</v>
      </c>
      <c r="F85" s="47">
        <v>100</v>
      </c>
      <c r="G85" s="48">
        <v>200</v>
      </c>
      <c r="H85" s="49">
        <v>1.79</v>
      </c>
      <c r="I85" s="50">
        <f t="shared" si="0"/>
        <v>67.62</v>
      </c>
      <c r="J85" s="82"/>
      <c r="K85" s="58">
        <f t="shared" si="9"/>
        <v>0</v>
      </c>
      <c r="L85" s="32">
        <f t="shared" si="10"/>
        <v>0</v>
      </c>
      <c r="M85" s="21"/>
    </row>
    <row r="86" spans="1:13" ht="12.75">
      <c r="A86" s="78"/>
      <c r="B86" s="55">
        <v>55</v>
      </c>
      <c r="C86" s="46" t="s">
        <v>137</v>
      </c>
      <c r="D86" s="46" t="s">
        <v>31</v>
      </c>
      <c r="E86" s="46" t="s">
        <v>32</v>
      </c>
      <c r="F86" s="47">
        <v>125</v>
      </c>
      <c r="G86" s="48">
        <v>250</v>
      </c>
      <c r="H86" s="49">
        <v>1.48</v>
      </c>
      <c r="I86" s="50">
        <f t="shared" si="0"/>
        <v>55.91</v>
      </c>
      <c r="J86" s="82"/>
      <c r="K86" s="58">
        <f t="shared" si="9"/>
        <v>0</v>
      </c>
      <c r="L86" s="32">
        <f t="shared" si="10"/>
        <v>0</v>
      </c>
      <c r="M86" s="21"/>
    </row>
    <row r="87" spans="1:13" ht="12.75">
      <c r="A87" s="78"/>
      <c r="B87" s="55">
        <v>68</v>
      </c>
      <c r="C87" s="46" t="s">
        <v>174</v>
      </c>
      <c r="D87" s="46" t="s">
        <v>175</v>
      </c>
      <c r="E87" s="46" t="s">
        <v>176</v>
      </c>
      <c r="F87" s="47">
        <v>30</v>
      </c>
      <c r="G87" s="48">
        <v>60</v>
      </c>
      <c r="H87" s="49">
        <v>5.616666666666666</v>
      </c>
      <c r="I87" s="50">
        <f t="shared" si="0"/>
        <v>212.18</v>
      </c>
      <c r="J87" s="82"/>
      <c r="K87" s="58">
        <f t="shared" si="9"/>
        <v>0</v>
      </c>
      <c r="L87" s="32">
        <f t="shared" si="10"/>
        <v>0</v>
      </c>
      <c r="M87" s="21"/>
    </row>
    <row r="88" spans="1:13" ht="12.75">
      <c r="A88" s="78"/>
      <c r="B88" s="55">
        <v>68</v>
      </c>
      <c r="C88" s="46" t="s">
        <v>174</v>
      </c>
      <c r="D88" s="46" t="s">
        <v>175</v>
      </c>
      <c r="E88" s="46" t="s">
        <v>176</v>
      </c>
      <c r="F88" s="47">
        <v>35</v>
      </c>
      <c r="G88" s="48">
        <v>70</v>
      </c>
      <c r="H88" s="49">
        <v>4.878571428571429</v>
      </c>
      <c r="I88" s="50">
        <f t="shared" si="0"/>
        <v>184.3</v>
      </c>
      <c r="J88" s="82"/>
      <c r="K88" s="58">
        <f t="shared" si="9"/>
        <v>0</v>
      </c>
      <c r="L88" s="32">
        <f t="shared" si="10"/>
        <v>0</v>
      </c>
      <c r="M88" s="21"/>
    </row>
    <row r="89" spans="1:13" ht="12.75">
      <c r="A89" s="78"/>
      <c r="B89" s="55">
        <v>67</v>
      </c>
      <c r="C89" s="46" t="s">
        <v>157</v>
      </c>
      <c r="D89" s="46" t="s">
        <v>203</v>
      </c>
      <c r="E89" s="46" t="s">
        <v>158</v>
      </c>
      <c r="F89" s="47">
        <v>50</v>
      </c>
      <c r="G89" s="48">
        <v>100</v>
      </c>
      <c r="H89" s="49">
        <v>4.04</v>
      </c>
      <c r="I89" s="50">
        <f t="shared" si="0"/>
        <v>152.62</v>
      </c>
      <c r="J89" s="82"/>
      <c r="K89" s="58">
        <f t="shared" si="9"/>
        <v>0</v>
      </c>
      <c r="L89" s="32">
        <f t="shared" si="10"/>
        <v>0</v>
      </c>
      <c r="M89" s="21"/>
    </row>
    <row r="90" spans="1:13" ht="12.75">
      <c r="A90" s="78"/>
      <c r="B90" s="55">
        <v>2</v>
      </c>
      <c r="C90" s="46" t="s">
        <v>335</v>
      </c>
      <c r="D90" s="46" t="s">
        <v>336</v>
      </c>
      <c r="E90" s="46" t="s">
        <v>337</v>
      </c>
      <c r="F90" s="47">
        <v>40</v>
      </c>
      <c r="G90" s="48">
        <v>80</v>
      </c>
      <c r="H90" s="49">
        <v>4.255</v>
      </c>
      <c r="I90" s="50">
        <f t="shared" si="0"/>
        <v>160.74</v>
      </c>
      <c r="J90" s="82"/>
      <c r="K90" s="58">
        <f t="shared" si="9"/>
        <v>0</v>
      </c>
      <c r="L90" s="32">
        <f t="shared" si="10"/>
        <v>0</v>
      </c>
      <c r="M90" s="21"/>
    </row>
    <row r="91" spans="1:13" ht="12.75">
      <c r="A91" s="78"/>
      <c r="B91" s="55">
        <v>2</v>
      </c>
      <c r="C91" s="46" t="s">
        <v>335</v>
      </c>
      <c r="D91" s="46" t="s">
        <v>336</v>
      </c>
      <c r="E91" s="46" t="s">
        <v>337</v>
      </c>
      <c r="F91" s="47">
        <v>50</v>
      </c>
      <c r="G91" s="48">
        <v>100</v>
      </c>
      <c r="H91" s="49">
        <v>3.48</v>
      </c>
      <c r="I91" s="50">
        <f t="shared" si="0"/>
        <v>131.46</v>
      </c>
      <c r="J91" s="82"/>
      <c r="K91" s="58">
        <f t="shared" si="9"/>
        <v>0</v>
      </c>
      <c r="L91" s="32">
        <f t="shared" si="10"/>
        <v>0</v>
      </c>
      <c r="M91" s="21"/>
    </row>
    <row r="92" spans="1:13" ht="12.75">
      <c r="A92" s="78"/>
      <c r="B92" s="55">
        <v>4</v>
      </c>
      <c r="C92" s="46" t="s">
        <v>366</v>
      </c>
      <c r="D92" s="46" t="s">
        <v>367</v>
      </c>
      <c r="E92" s="46" t="s">
        <v>368</v>
      </c>
      <c r="F92" s="47">
        <v>15</v>
      </c>
      <c r="G92" s="48">
        <v>30</v>
      </c>
      <c r="H92" s="49">
        <v>11.533333333333333</v>
      </c>
      <c r="I92" s="50">
        <f t="shared" si="0"/>
        <v>435.7</v>
      </c>
      <c r="J92" s="82"/>
      <c r="K92" s="58">
        <f t="shared" si="9"/>
        <v>0</v>
      </c>
      <c r="L92" s="32">
        <f t="shared" si="10"/>
        <v>0</v>
      </c>
      <c r="M92" s="21"/>
    </row>
    <row r="93" spans="1:13" ht="12.75">
      <c r="A93" s="78"/>
      <c r="B93" s="55">
        <v>4</v>
      </c>
      <c r="C93" s="46" t="s">
        <v>366</v>
      </c>
      <c r="D93" s="46" t="s">
        <v>367</v>
      </c>
      <c r="E93" s="46" t="s">
        <v>368</v>
      </c>
      <c r="F93" s="47">
        <v>20</v>
      </c>
      <c r="G93" s="48">
        <v>40</v>
      </c>
      <c r="H93" s="49">
        <v>8.95</v>
      </c>
      <c r="I93" s="50">
        <f t="shared" si="0"/>
        <v>338.11</v>
      </c>
      <c r="J93" s="82"/>
      <c r="K93" s="58">
        <f t="shared" si="9"/>
        <v>0</v>
      </c>
      <c r="L93" s="32">
        <f t="shared" si="10"/>
        <v>0</v>
      </c>
      <c r="M93" s="21"/>
    </row>
    <row r="94" spans="1:13" ht="12.75">
      <c r="A94" s="78"/>
      <c r="B94" s="55">
        <v>5</v>
      </c>
      <c r="C94" s="46" t="s">
        <v>232</v>
      </c>
      <c r="D94" s="46" t="s">
        <v>233</v>
      </c>
      <c r="E94" s="46" t="s">
        <v>234</v>
      </c>
      <c r="F94" s="47">
        <v>100</v>
      </c>
      <c r="G94" s="48">
        <v>200</v>
      </c>
      <c r="H94" s="49">
        <v>1.66</v>
      </c>
      <c r="I94" s="50">
        <f t="shared" si="0"/>
        <v>62.71</v>
      </c>
      <c r="J94" s="82"/>
      <c r="K94" s="58">
        <f t="shared" si="9"/>
        <v>0</v>
      </c>
      <c r="L94" s="32">
        <f t="shared" si="10"/>
        <v>0</v>
      </c>
      <c r="M94" s="21"/>
    </row>
    <row r="95" spans="1:13" ht="12.75">
      <c r="A95" s="78"/>
      <c r="B95" s="55">
        <v>5</v>
      </c>
      <c r="C95" s="46" t="s">
        <v>232</v>
      </c>
      <c r="D95" s="46" t="s">
        <v>233</v>
      </c>
      <c r="E95" s="46" t="s">
        <v>234</v>
      </c>
      <c r="F95" s="47">
        <v>125</v>
      </c>
      <c r="G95" s="48">
        <v>250</v>
      </c>
      <c r="H95" s="49">
        <v>1.35</v>
      </c>
      <c r="I95" s="50">
        <f t="shared" si="0"/>
        <v>51</v>
      </c>
      <c r="J95" s="82"/>
      <c r="K95" s="58">
        <f t="shared" si="9"/>
        <v>0</v>
      </c>
      <c r="L95" s="32">
        <f t="shared" si="10"/>
        <v>0</v>
      </c>
      <c r="M95" s="21"/>
    </row>
    <row r="96" spans="1:13" ht="12.75">
      <c r="A96" s="78"/>
      <c r="B96" s="55">
        <v>106</v>
      </c>
      <c r="C96" s="46" t="s">
        <v>369</v>
      </c>
      <c r="D96" s="46" t="s">
        <v>370</v>
      </c>
      <c r="E96" s="46" t="s">
        <v>371</v>
      </c>
      <c r="F96" s="47">
        <v>300</v>
      </c>
      <c r="G96" s="48">
        <v>600</v>
      </c>
      <c r="H96" s="49">
        <v>0.5966666666666667</v>
      </c>
      <c r="I96" s="50">
        <f t="shared" si="0"/>
        <v>22.54</v>
      </c>
      <c r="J96" s="82"/>
      <c r="K96" s="58">
        <f t="shared" si="9"/>
        <v>0</v>
      </c>
      <c r="L96" s="32">
        <f t="shared" si="10"/>
        <v>0</v>
      </c>
      <c r="M96" s="21"/>
    </row>
    <row r="97" spans="1:13" ht="12.75">
      <c r="A97" s="78"/>
      <c r="B97" s="55">
        <v>111</v>
      </c>
      <c r="C97" s="46" t="s">
        <v>235</v>
      </c>
      <c r="D97" s="46" t="s">
        <v>236</v>
      </c>
      <c r="E97" s="46" t="s">
        <v>237</v>
      </c>
      <c r="F97" s="47">
        <v>750</v>
      </c>
      <c r="G97" s="48">
        <v>1500</v>
      </c>
      <c r="H97" s="49">
        <v>0.27666666666666667</v>
      </c>
      <c r="I97" s="50">
        <f t="shared" si="0"/>
        <v>10.45</v>
      </c>
      <c r="J97" s="82"/>
      <c r="K97" s="58">
        <f t="shared" si="9"/>
        <v>0</v>
      </c>
      <c r="L97" s="32">
        <f t="shared" si="10"/>
        <v>0</v>
      </c>
      <c r="M97" s="21"/>
    </row>
    <row r="98" spans="1:13" ht="12.75">
      <c r="A98" s="78"/>
      <c r="B98" s="55">
        <v>111</v>
      </c>
      <c r="C98" s="46" t="s">
        <v>235</v>
      </c>
      <c r="D98" s="46" t="s">
        <v>236</v>
      </c>
      <c r="E98" s="46" t="s">
        <v>237</v>
      </c>
      <c r="F98" s="47">
        <v>1000</v>
      </c>
      <c r="G98" s="48">
        <v>2000</v>
      </c>
      <c r="H98" s="49">
        <v>0.225</v>
      </c>
      <c r="I98" s="50">
        <f t="shared" si="0"/>
        <v>8.5</v>
      </c>
      <c r="J98" s="82"/>
      <c r="K98" s="58">
        <f t="shared" si="9"/>
        <v>0</v>
      </c>
      <c r="L98" s="32">
        <f t="shared" si="10"/>
        <v>0</v>
      </c>
      <c r="M98" s="21"/>
    </row>
    <row r="99" spans="1:13" ht="12.75">
      <c r="A99" s="78"/>
      <c r="B99" s="55">
        <v>35</v>
      </c>
      <c r="C99" s="46" t="s">
        <v>392</v>
      </c>
      <c r="D99" s="46" t="s">
        <v>393</v>
      </c>
      <c r="E99" s="46" t="s">
        <v>394</v>
      </c>
      <c r="F99" s="47">
        <v>13</v>
      </c>
      <c r="G99" s="48">
        <v>25</v>
      </c>
      <c r="H99" s="49">
        <v>13.6</v>
      </c>
      <c r="I99" s="50">
        <f t="shared" si="0"/>
        <v>513.77</v>
      </c>
      <c r="J99" s="82"/>
      <c r="K99" s="58">
        <f t="shared" si="9"/>
        <v>0</v>
      </c>
      <c r="L99" s="32">
        <f t="shared" si="10"/>
        <v>0</v>
      </c>
      <c r="M99" s="21"/>
    </row>
    <row r="100" spans="1:13" ht="12.75">
      <c r="A100" s="78"/>
      <c r="B100" s="55">
        <v>35</v>
      </c>
      <c r="C100" s="46" t="s">
        <v>392</v>
      </c>
      <c r="D100" s="46" t="s">
        <v>393</v>
      </c>
      <c r="E100" s="46" t="s">
        <v>394</v>
      </c>
      <c r="F100" s="47">
        <v>15</v>
      </c>
      <c r="G100" s="48">
        <v>30</v>
      </c>
      <c r="H100" s="49">
        <v>11.533333333333333</v>
      </c>
      <c r="I100" s="50">
        <f t="shared" si="0"/>
        <v>435.7</v>
      </c>
      <c r="J100" s="82"/>
      <c r="K100" s="58">
        <f t="shared" si="9"/>
        <v>0</v>
      </c>
      <c r="L100" s="32">
        <f t="shared" si="10"/>
        <v>0</v>
      </c>
      <c r="M100" s="21"/>
    </row>
    <row r="101" spans="1:13" ht="12.75">
      <c r="A101" s="78"/>
      <c r="B101" s="55">
        <v>15</v>
      </c>
      <c r="C101" s="46" t="s">
        <v>395</v>
      </c>
      <c r="D101" s="46" t="s">
        <v>396</v>
      </c>
      <c r="E101" s="46" t="s">
        <v>397</v>
      </c>
      <c r="F101" s="47">
        <v>15</v>
      </c>
      <c r="G101" s="48">
        <v>30</v>
      </c>
      <c r="H101" s="49">
        <v>11.283333333333333</v>
      </c>
      <c r="I101" s="50">
        <f t="shared" si="0"/>
        <v>426.25</v>
      </c>
      <c r="J101" s="82"/>
      <c r="K101" s="58">
        <f t="shared" si="9"/>
        <v>0</v>
      </c>
      <c r="L101" s="32">
        <f t="shared" si="10"/>
        <v>0</v>
      </c>
      <c r="M101" s="21"/>
    </row>
    <row r="102" spans="1:13" ht="12.75">
      <c r="A102" s="78"/>
      <c r="B102" s="55">
        <v>15</v>
      </c>
      <c r="C102" s="46" t="s">
        <v>395</v>
      </c>
      <c r="D102" s="46" t="s">
        <v>396</v>
      </c>
      <c r="E102" s="46" t="s">
        <v>397</v>
      </c>
      <c r="F102" s="47">
        <v>20</v>
      </c>
      <c r="G102" s="48">
        <v>40</v>
      </c>
      <c r="H102" s="49">
        <v>8.7</v>
      </c>
      <c r="I102" s="50">
        <f t="shared" si="0"/>
        <v>328.66</v>
      </c>
      <c r="J102" s="82"/>
      <c r="K102" s="58">
        <f t="shared" si="9"/>
        <v>0</v>
      </c>
      <c r="L102" s="32">
        <f t="shared" si="10"/>
        <v>0</v>
      </c>
      <c r="M102" s="21"/>
    </row>
    <row r="103" spans="1:13" ht="12.75">
      <c r="A103" s="78"/>
      <c r="B103" s="55">
        <v>17</v>
      </c>
      <c r="C103" s="46" t="s">
        <v>433</v>
      </c>
      <c r="D103" s="46" t="s">
        <v>434</v>
      </c>
      <c r="E103" s="46" t="s">
        <v>435</v>
      </c>
      <c r="F103" s="47">
        <v>75</v>
      </c>
      <c r="G103" s="48">
        <v>150</v>
      </c>
      <c r="H103" s="49">
        <v>2.316666666666667</v>
      </c>
      <c r="I103" s="50">
        <f t="shared" si="0"/>
        <v>87.52</v>
      </c>
      <c r="J103" s="82"/>
      <c r="K103" s="58">
        <f t="shared" si="9"/>
        <v>0</v>
      </c>
      <c r="L103" s="32">
        <f t="shared" si="10"/>
        <v>0</v>
      </c>
      <c r="M103" s="21"/>
    </row>
    <row r="104" spans="1:13" ht="12.75">
      <c r="A104" s="78"/>
      <c r="B104" s="55">
        <v>17</v>
      </c>
      <c r="C104" s="46" t="s">
        <v>433</v>
      </c>
      <c r="D104" s="46" t="s">
        <v>434</v>
      </c>
      <c r="E104" s="46" t="s">
        <v>435</v>
      </c>
      <c r="F104" s="47">
        <v>100</v>
      </c>
      <c r="G104" s="48">
        <v>200</v>
      </c>
      <c r="H104" s="49">
        <v>1.8</v>
      </c>
      <c r="I104" s="50">
        <f t="shared" si="0"/>
        <v>68</v>
      </c>
      <c r="J104" s="82"/>
      <c r="K104" s="58">
        <f t="shared" si="9"/>
        <v>0</v>
      </c>
      <c r="L104" s="32">
        <f t="shared" si="10"/>
        <v>0</v>
      </c>
      <c r="M104" s="21"/>
    </row>
    <row r="105" spans="1:13" ht="12.75">
      <c r="A105" s="78"/>
      <c r="B105" s="55">
        <v>21</v>
      </c>
      <c r="C105" s="46" t="s">
        <v>436</v>
      </c>
      <c r="D105" s="46" t="s">
        <v>437</v>
      </c>
      <c r="E105" s="46" t="s">
        <v>438</v>
      </c>
      <c r="F105" s="47">
        <v>150</v>
      </c>
      <c r="G105" s="48">
        <v>300</v>
      </c>
      <c r="H105" s="49">
        <v>1.1833333333333333</v>
      </c>
      <c r="I105" s="50">
        <f t="shared" si="0"/>
        <v>44.7</v>
      </c>
      <c r="J105" s="82"/>
      <c r="K105" s="58">
        <f t="shared" si="9"/>
        <v>0</v>
      </c>
      <c r="L105" s="32">
        <f t="shared" si="10"/>
        <v>0</v>
      </c>
      <c r="M105" s="21"/>
    </row>
    <row r="106" spans="1:13" ht="12.75">
      <c r="A106" s="78"/>
      <c r="B106" s="55">
        <v>21</v>
      </c>
      <c r="C106" s="46" t="s">
        <v>436</v>
      </c>
      <c r="D106" s="46" t="s">
        <v>437</v>
      </c>
      <c r="E106" s="46" t="s">
        <v>438</v>
      </c>
      <c r="F106" s="47">
        <v>200</v>
      </c>
      <c r="G106" s="48">
        <v>400</v>
      </c>
      <c r="H106" s="49">
        <v>0.925</v>
      </c>
      <c r="I106" s="50">
        <f t="shared" si="0"/>
        <v>34.94</v>
      </c>
      <c r="J106" s="82"/>
      <c r="K106" s="58">
        <f t="shared" si="9"/>
        <v>0</v>
      </c>
      <c r="L106" s="32">
        <f t="shared" si="10"/>
        <v>0</v>
      </c>
      <c r="M106" s="21"/>
    </row>
    <row r="107" spans="1:13" ht="12.75">
      <c r="A107" s="78"/>
      <c r="B107" s="55">
        <v>37</v>
      </c>
      <c r="C107" s="46" t="s">
        <v>398</v>
      </c>
      <c r="D107" s="46" t="s">
        <v>399</v>
      </c>
      <c r="E107" s="46" t="s">
        <v>400</v>
      </c>
      <c r="F107" s="47">
        <v>15</v>
      </c>
      <c r="G107" s="48">
        <v>30</v>
      </c>
      <c r="H107" s="49">
        <v>11.133333333333333</v>
      </c>
      <c r="I107" s="50">
        <f t="shared" si="0"/>
        <v>420.59</v>
      </c>
      <c r="J107" s="82"/>
      <c r="K107" s="58">
        <f t="shared" si="9"/>
        <v>0</v>
      </c>
      <c r="L107" s="32">
        <f t="shared" si="10"/>
        <v>0</v>
      </c>
      <c r="M107" s="21"/>
    </row>
    <row r="108" spans="1:13" ht="12.75">
      <c r="A108" s="78"/>
      <c r="B108" s="55">
        <v>37</v>
      </c>
      <c r="C108" s="46" t="s">
        <v>398</v>
      </c>
      <c r="D108" s="46" t="s">
        <v>399</v>
      </c>
      <c r="E108" s="46" t="s">
        <v>400</v>
      </c>
      <c r="F108" s="47">
        <v>20</v>
      </c>
      <c r="G108" s="48">
        <v>40</v>
      </c>
      <c r="H108" s="49">
        <v>8.55</v>
      </c>
      <c r="I108" s="50">
        <f t="shared" si="0"/>
        <v>322.99</v>
      </c>
      <c r="J108" s="82"/>
      <c r="K108" s="58">
        <f t="shared" si="9"/>
        <v>0</v>
      </c>
      <c r="L108" s="32">
        <f t="shared" si="10"/>
        <v>0</v>
      </c>
      <c r="M108" s="21"/>
    </row>
    <row r="109" spans="1:13" ht="12.75">
      <c r="A109" s="78"/>
      <c r="B109" s="55">
        <v>42</v>
      </c>
      <c r="C109" s="46" t="s">
        <v>204</v>
      </c>
      <c r="D109" s="46" t="s">
        <v>205</v>
      </c>
      <c r="E109" s="46" t="s">
        <v>206</v>
      </c>
      <c r="F109" s="47">
        <v>250</v>
      </c>
      <c r="G109" s="48">
        <v>500</v>
      </c>
      <c r="H109" s="49">
        <v>0.74</v>
      </c>
      <c r="I109" s="50">
        <f t="shared" si="0"/>
        <v>27.96</v>
      </c>
      <c r="J109" s="82"/>
      <c r="K109" s="58">
        <f t="shared" si="9"/>
        <v>0</v>
      </c>
      <c r="L109" s="32">
        <f t="shared" si="10"/>
        <v>0</v>
      </c>
      <c r="M109" s="21"/>
    </row>
    <row r="110" spans="1:13" ht="12.75">
      <c r="A110" s="78"/>
      <c r="B110" s="55">
        <v>42</v>
      </c>
      <c r="C110" s="46" t="s">
        <v>204</v>
      </c>
      <c r="D110" s="46" t="s">
        <v>205</v>
      </c>
      <c r="E110" s="46" t="s">
        <v>206</v>
      </c>
      <c r="F110" s="47">
        <v>350</v>
      </c>
      <c r="G110" s="48">
        <v>700</v>
      </c>
      <c r="H110" s="49">
        <v>0.5628571428571428</v>
      </c>
      <c r="I110" s="50">
        <f t="shared" si="0"/>
        <v>21.26</v>
      </c>
      <c r="J110" s="82"/>
      <c r="K110" s="58">
        <f t="shared" si="9"/>
        <v>0</v>
      </c>
      <c r="L110" s="32">
        <f t="shared" si="10"/>
        <v>0</v>
      </c>
      <c r="M110" s="21"/>
    </row>
    <row r="111" spans="1:13" ht="12.75">
      <c r="A111" s="78"/>
      <c r="B111" s="55">
        <v>43</v>
      </c>
      <c r="C111" s="46" t="s">
        <v>177</v>
      </c>
      <c r="D111" s="46" t="s">
        <v>178</v>
      </c>
      <c r="E111" s="46" t="s">
        <v>179</v>
      </c>
      <c r="F111" s="47">
        <v>125</v>
      </c>
      <c r="G111" s="48">
        <v>250</v>
      </c>
      <c r="H111" s="49">
        <v>1.37</v>
      </c>
      <c r="I111" s="50">
        <f t="shared" si="0"/>
        <v>51.75</v>
      </c>
      <c r="J111" s="82"/>
      <c r="K111" s="58">
        <f t="shared" si="9"/>
        <v>0</v>
      </c>
      <c r="L111" s="32">
        <f t="shared" si="10"/>
        <v>0</v>
      </c>
      <c r="M111" s="21"/>
    </row>
    <row r="112" spans="1:13" ht="12.75">
      <c r="A112" s="78"/>
      <c r="B112" s="55">
        <v>43</v>
      </c>
      <c r="C112" s="46" t="s">
        <v>177</v>
      </c>
      <c r="D112" s="46" t="s">
        <v>178</v>
      </c>
      <c r="E112" s="46" t="s">
        <v>179</v>
      </c>
      <c r="F112" s="47">
        <v>150</v>
      </c>
      <c r="G112" s="48">
        <v>300</v>
      </c>
      <c r="H112" s="49">
        <v>1.1633333333333333</v>
      </c>
      <c r="I112" s="50">
        <f t="shared" si="0"/>
        <v>43.95</v>
      </c>
      <c r="J112" s="82"/>
      <c r="K112" s="58">
        <f t="shared" si="9"/>
        <v>0</v>
      </c>
      <c r="L112" s="32">
        <f t="shared" si="10"/>
        <v>0</v>
      </c>
      <c r="M112" s="21"/>
    </row>
    <row r="113" spans="1:13" ht="12.75">
      <c r="A113" s="78"/>
      <c r="B113" s="55">
        <v>110</v>
      </c>
      <c r="C113" s="46" t="s">
        <v>159</v>
      </c>
      <c r="D113" s="46" t="s">
        <v>160</v>
      </c>
      <c r="E113" s="46" t="s">
        <v>161</v>
      </c>
      <c r="F113" s="47">
        <v>300</v>
      </c>
      <c r="G113" s="48">
        <v>600</v>
      </c>
      <c r="H113" s="49">
        <v>0.6666666666666666</v>
      </c>
      <c r="I113" s="50">
        <f t="shared" si="0"/>
        <v>25.18</v>
      </c>
      <c r="J113" s="82"/>
      <c r="K113" s="58">
        <f t="shared" si="9"/>
        <v>0</v>
      </c>
      <c r="L113" s="32">
        <f t="shared" si="10"/>
        <v>0</v>
      </c>
      <c r="M113" s="21"/>
    </row>
    <row r="114" spans="1:13" ht="12.75">
      <c r="A114" s="78"/>
      <c r="B114" s="55">
        <v>50</v>
      </c>
      <c r="C114" s="51" t="s">
        <v>401</v>
      </c>
      <c r="D114" s="45" t="s">
        <v>402</v>
      </c>
      <c r="E114" s="45" t="s">
        <v>403</v>
      </c>
      <c r="F114" s="52">
        <v>15</v>
      </c>
      <c r="G114" s="53">
        <v>30</v>
      </c>
      <c r="H114" s="49">
        <v>11.233333333333333</v>
      </c>
      <c r="I114" s="50">
        <f t="shared" si="0"/>
        <v>424.36</v>
      </c>
      <c r="J114" s="82"/>
      <c r="K114" s="58">
        <f t="shared" si="9"/>
        <v>0</v>
      </c>
      <c r="L114" s="32">
        <f t="shared" si="10"/>
        <v>0</v>
      </c>
      <c r="M114" s="21"/>
    </row>
    <row r="115" spans="1:13" ht="12.75">
      <c r="A115" s="78"/>
      <c r="B115" s="55">
        <v>50</v>
      </c>
      <c r="C115" s="51" t="s">
        <v>401</v>
      </c>
      <c r="D115" s="45" t="s">
        <v>402</v>
      </c>
      <c r="E115" s="45" t="s">
        <v>403</v>
      </c>
      <c r="F115" s="52">
        <v>20</v>
      </c>
      <c r="G115" s="53">
        <v>40</v>
      </c>
      <c r="H115" s="49">
        <v>8.65</v>
      </c>
      <c r="I115" s="50">
        <f t="shared" si="0"/>
        <v>326.77</v>
      </c>
      <c r="J115" s="82"/>
      <c r="K115" s="58">
        <f t="shared" si="9"/>
        <v>0</v>
      </c>
      <c r="L115" s="32">
        <f t="shared" si="10"/>
        <v>0</v>
      </c>
      <c r="M115" s="21"/>
    </row>
    <row r="116" spans="1:13" ht="12.75">
      <c r="A116" s="78"/>
      <c r="B116" s="55" t="s">
        <v>190</v>
      </c>
      <c r="C116" s="51" t="s">
        <v>207</v>
      </c>
      <c r="D116" s="45" t="s">
        <v>208</v>
      </c>
      <c r="E116" s="45" t="s">
        <v>209</v>
      </c>
      <c r="F116" s="52">
        <v>300</v>
      </c>
      <c r="G116" s="53">
        <v>600</v>
      </c>
      <c r="H116" s="49">
        <v>0.6166666666666667</v>
      </c>
      <c r="I116" s="50">
        <f t="shared" si="0"/>
        <v>23.3</v>
      </c>
      <c r="J116" s="82"/>
      <c r="K116" s="58">
        <f t="shared" si="9"/>
        <v>0</v>
      </c>
      <c r="L116" s="32">
        <f t="shared" si="10"/>
        <v>0</v>
      </c>
      <c r="M116" s="21"/>
    </row>
    <row r="117" spans="1:13" ht="12.75">
      <c r="A117" s="78"/>
      <c r="B117" s="55" t="s">
        <v>190</v>
      </c>
      <c r="C117" s="51" t="s">
        <v>207</v>
      </c>
      <c r="D117" s="45" t="s">
        <v>208</v>
      </c>
      <c r="E117" s="45" t="s">
        <v>209</v>
      </c>
      <c r="F117" s="52">
        <v>350</v>
      </c>
      <c r="G117" s="53">
        <v>700</v>
      </c>
      <c r="H117" s="49">
        <v>0.5428571428571428</v>
      </c>
      <c r="I117" s="50">
        <f t="shared" si="0"/>
        <v>20.51</v>
      </c>
      <c r="J117" s="82"/>
      <c r="K117" s="58">
        <f t="shared" si="9"/>
        <v>0</v>
      </c>
      <c r="L117" s="32">
        <f t="shared" si="10"/>
        <v>0</v>
      </c>
      <c r="M117" s="21"/>
    </row>
    <row r="118" spans="1:13" ht="12.75">
      <c r="A118" s="78"/>
      <c r="B118" s="55">
        <v>71</v>
      </c>
      <c r="C118" s="51" t="s">
        <v>180</v>
      </c>
      <c r="D118" s="45" t="s">
        <v>181</v>
      </c>
      <c r="E118" s="45" t="s">
        <v>182</v>
      </c>
      <c r="F118" s="52">
        <v>200</v>
      </c>
      <c r="G118" s="53">
        <v>400</v>
      </c>
      <c r="H118" s="49">
        <v>0.895</v>
      </c>
      <c r="I118" s="50">
        <f t="shared" si="0"/>
        <v>33.81</v>
      </c>
      <c r="J118" s="82"/>
      <c r="K118" s="58">
        <f t="shared" si="9"/>
        <v>0</v>
      </c>
      <c r="L118" s="32">
        <f t="shared" si="10"/>
        <v>0</v>
      </c>
      <c r="M118" s="21"/>
    </row>
    <row r="119" spans="1:13" ht="12.75">
      <c r="A119" s="78"/>
      <c r="B119" s="55">
        <v>71</v>
      </c>
      <c r="C119" s="46" t="s">
        <v>180</v>
      </c>
      <c r="D119" s="46" t="s">
        <v>181</v>
      </c>
      <c r="E119" s="46" t="s">
        <v>182</v>
      </c>
      <c r="F119" s="47">
        <v>250</v>
      </c>
      <c r="G119" s="48">
        <v>500</v>
      </c>
      <c r="H119" s="49">
        <v>0.74</v>
      </c>
      <c r="I119" s="50">
        <f t="shared" si="0"/>
        <v>27.96</v>
      </c>
      <c r="J119" s="82"/>
      <c r="K119" s="58">
        <f t="shared" si="9"/>
        <v>0</v>
      </c>
      <c r="L119" s="32">
        <f t="shared" si="10"/>
        <v>0</v>
      </c>
      <c r="M119" s="21"/>
    </row>
    <row r="120" spans="1:13" ht="12.75">
      <c r="A120" s="78"/>
      <c r="B120" s="55">
        <v>74</v>
      </c>
      <c r="C120" s="46" t="s">
        <v>439</v>
      </c>
      <c r="D120" s="46" t="s">
        <v>440</v>
      </c>
      <c r="E120" s="46" t="s">
        <v>441</v>
      </c>
      <c r="F120" s="47">
        <v>250</v>
      </c>
      <c r="G120" s="48">
        <v>500</v>
      </c>
      <c r="H120" s="49">
        <v>0.74</v>
      </c>
      <c r="I120" s="50">
        <f t="shared" si="0"/>
        <v>27.96</v>
      </c>
      <c r="J120" s="82"/>
      <c r="K120" s="58">
        <f t="shared" si="9"/>
        <v>0</v>
      </c>
      <c r="L120" s="32">
        <f t="shared" si="10"/>
        <v>0</v>
      </c>
      <c r="M120" s="21"/>
    </row>
    <row r="121" spans="1:13" ht="12.75">
      <c r="A121" s="78"/>
      <c r="B121" s="55">
        <v>74</v>
      </c>
      <c r="C121" s="46" t="s">
        <v>439</v>
      </c>
      <c r="D121" s="46" t="s">
        <v>440</v>
      </c>
      <c r="E121" s="46" t="s">
        <v>441</v>
      </c>
      <c r="F121" s="47">
        <v>300</v>
      </c>
      <c r="G121" s="48">
        <v>600</v>
      </c>
      <c r="H121" s="49">
        <v>0.6366666666666667</v>
      </c>
      <c r="I121" s="50">
        <f t="shared" si="0"/>
        <v>24.05</v>
      </c>
      <c r="J121" s="82"/>
      <c r="K121" s="58">
        <f t="shared" si="9"/>
        <v>0</v>
      </c>
      <c r="L121" s="32">
        <f t="shared" si="10"/>
        <v>0</v>
      </c>
      <c r="M121" s="21"/>
    </row>
    <row r="122" spans="1:13" ht="12.75">
      <c r="A122" s="78"/>
      <c r="B122" s="55">
        <v>60</v>
      </c>
      <c r="C122" s="46" t="s">
        <v>33</v>
      </c>
      <c r="D122" s="46" t="s">
        <v>34</v>
      </c>
      <c r="E122" s="46" t="s">
        <v>35</v>
      </c>
      <c r="F122" s="47">
        <v>150</v>
      </c>
      <c r="G122" s="48">
        <v>300</v>
      </c>
      <c r="H122" s="49">
        <v>1.2033333333333334</v>
      </c>
      <c r="I122" s="50">
        <f t="shared" si="0"/>
        <v>45.46</v>
      </c>
      <c r="J122" s="82"/>
      <c r="K122" s="58">
        <f>J122*I122</f>
        <v>0</v>
      </c>
      <c r="L122" s="32">
        <f>J122/G122</f>
        <v>0</v>
      </c>
      <c r="M122" s="21"/>
    </row>
    <row r="123" spans="1:13" ht="12.75">
      <c r="A123" s="78"/>
      <c r="B123" s="56">
        <v>60</v>
      </c>
      <c r="C123" s="46" t="s">
        <v>33</v>
      </c>
      <c r="D123" s="46" t="s">
        <v>34</v>
      </c>
      <c r="E123" s="46" t="s">
        <v>35</v>
      </c>
      <c r="F123" s="47">
        <v>250</v>
      </c>
      <c r="G123" s="48">
        <v>500</v>
      </c>
      <c r="H123" s="49">
        <v>0.79</v>
      </c>
      <c r="I123" s="50">
        <f t="shared" si="0"/>
        <v>29.84</v>
      </c>
      <c r="J123" s="82"/>
      <c r="K123" s="58">
        <f>J123*I123</f>
        <v>0</v>
      </c>
      <c r="L123" s="32">
        <f>J123/G123</f>
        <v>0</v>
      </c>
      <c r="M123" s="21"/>
    </row>
    <row r="124" spans="1:13" ht="12.75">
      <c r="A124" s="78"/>
      <c r="B124" s="56">
        <v>61</v>
      </c>
      <c r="C124" s="46" t="s">
        <v>211</v>
      </c>
      <c r="D124" s="46" t="s">
        <v>212</v>
      </c>
      <c r="E124" s="46" t="s">
        <v>213</v>
      </c>
      <c r="F124" s="47">
        <v>250</v>
      </c>
      <c r="G124" s="48">
        <v>500</v>
      </c>
      <c r="H124" s="49">
        <v>0.76</v>
      </c>
      <c r="I124" s="50">
        <f t="shared" si="0"/>
        <v>28.71</v>
      </c>
      <c r="J124" s="82"/>
      <c r="K124" s="58">
        <f>J124*I124</f>
        <v>0</v>
      </c>
      <c r="L124" s="32">
        <f>J124/G124</f>
        <v>0</v>
      </c>
      <c r="M124" s="21"/>
    </row>
    <row r="125" spans="1:13" ht="12.75">
      <c r="A125" s="78"/>
      <c r="B125" s="56">
        <v>61</v>
      </c>
      <c r="C125" s="46" t="s">
        <v>211</v>
      </c>
      <c r="D125" s="46" t="s">
        <v>212</v>
      </c>
      <c r="E125" s="46" t="s">
        <v>213</v>
      </c>
      <c r="F125" s="47">
        <v>300</v>
      </c>
      <c r="G125" s="48">
        <v>600</v>
      </c>
      <c r="H125" s="49">
        <v>0.6566666666666666</v>
      </c>
      <c r="I125" s="50">
        <f t="shared" si="0"/>
        <v>24.81</v>
      </c>
      <c r="J125" s="82"/>
      <c r="K125" s="58">
        <f>J125*I125</f>
        <v>0</v>
      </c>
      <c r="L125" s="32">
        <f>J125/G125</f>
        <v>0</v>
      </c>
      <c r="M125" s="21"/>
    </row>
    <row r="126" spans="1:13" ht="12.75">
      <c r="A126" s="78"/>
      <c r="B126" s="134" t="s">
        <v>404</v>
      </c>
      <c r="C126" s="46" t="s">
        <v>373</v>
      </c>
      <c r="D126" s="46" t="s">
        <v>405</v>
      </c>
      <c r="E126" s="46" t="s">
        <v>406</v>
      </c>
      <c r="F126" s="47">
        <v>1000</v>
      </c>
      <c r="G126" s="48">
        <v>2000</v>
      </c>
      <c r="H126" s="49">
        <v>0.28</v>
      </c>
      <c r="I126" s="50">
        <f t="shared" si="0"/>
        <v>10.58</v>
      </c>
      <c r="J126" s="82"/>
      <c r="K126" s="58">
        <f aca="true" t="shared" si="11" ref="K126:K181">J126*I126</f>
        <v>0</v>
      </c>
      <c r="L126" s="32">
        <f aca="true" t="shared" si="12" ref="L126:L181">J126/G126</f>
        <v>0</v>
      </c>
      <c r="M126" s="21"/>
    </row>
    <row r="127" spans="1:13" ht="12.75">
      <c r="A127" s="78"/>
      <c r="B127" s="56" t="s">
        <v>372</v>
      </c>
      <c r="C127" s="46" t="s">
        <v>373</v>
      </c>
      <c r="D127" s="46" t="s">
        <v>442</v>
      </c>
      <c r="E127" s="46" t="s">
        <v>407</v>
      </c>
      <c r="F127" s="47">
        <v>300</v>
      </c>
      <c r="G127" s="48">
        <v>600</v>
      </c>
      <c r="H127" s="49">
        <v>0.9333333333333333</v>
      </c>
      <c r="I127" s="50">
        <f t="shared" si="0"/>
        <v>35.26</v>
      </c>
      <c r="J127" s="82"/>
      <c r="K127" s="58">
        <f t="shared" si="11"/>
        <v>0</v>
      </c>
      <c r="L127" s="32">
        <f t="shared" si="12"/>
        <v>0</v>
      </c>
      <c r="M127" s="21"/>
    </row>
    <row r="128" spans="1:13" ht="12.75">
      <c r="A128" s="78"/>
      <c r="B128" s="134" t="s">
        <v>443</v>
      </c>
      <c r="C128" s="46" t="s">
        <v>444</v>
      </c>
      <c r="D128" s="46" t="s">
        <v>445</v>
      </c>
      <c r="E128" s="46" t="s">
        <v>446</v>
      </c>
      <c r="F128" s="47">
        <v>1000</v>
      </c>
      <c r="G128" s="48">
        <v>2000</v>
      </c>
      <c r="H128" s="49">
        <v>0.3</v>
      </c>
      <c r="I128" s="50">
        <f t="shared" si="0"/>
        <v>11.33</v>
      </c>
      <c r="J128" s="82"/>
      <c r="K128" s="58">
        <f t="shared" si="11"/>
        <v>0</v>
      </c>
      <c r="L128" s="32">
        <f t="shared" si="12"/>
        <v>0</v>
      </c>
      <c r="M128" s="21"/>
    </row>
    <row r="129" spans="1:13" ht="12.75">
      <c r="A129" s="78"/>
      <c r="B129" s="56">
        <v>108</v>
      </c>
      <c r="C129" s="46" t="s">
        <v>10</v>
      </c>
      <c r="D129" s="46" t="s">
        <v>138</v>
      </c>
      <c r="E129" s="46" t="s">
        <v>11</v>
      </c>
      <c r="F129" s="47">
        <v>60</v>
      </c>
      <c r="G129" s="48">
        <v>120</v>
      </c>
      <c r="H129" s="49">
        <v>2.8233333333333333</v>
      </c>
      <c r="I129" s="50">
        <f t="shared" si="0"/>
        <v>106.66</v>
      </c>
      <c r="J129" s="82"/>
      <c r="K129" s="58">
        <f t="shared" si="11"/>
        <v>0</v>
      </c>
      <c r="L129" s="32">
        <f t="shared" si="12"/>
        <v>0</v>
      </c>
      <c r="M129" s="21"/>
    </row>
    <row r="130" spans="1:13" ht="12.75">
      <c r="A130" s="78"/>
      <c r="B130" s="56">
        <v>108</v>
      </c>
      <c r="C130" s="46" t="s">
        <v>10</v>
      </c>
      <c r="D130" s="46" t="s">
        <v>138</v>
      </c>
      <c r="E130" s="46" t="s">
        <v>11</v>
      </c>
      <c r="F130" s="47">
        <v>75</v>
      </c>
      <c r="G130" s="48">
        <v>150</v>
      </c>
      <c r="H130" s="49">
        <v>2.3066666666666666</v>
      </c>
      <c r="I130" s="50">
        <f t="shared" si="0"/>
        <v>87.14</v>
      </c>
      <c r="J130" s="82"/>
      <c r="K130" s="58">
        <f t="shared" si="11"/>
        <v>0</v>
      </c>
      <c r="L130" s="32">
        <f t="shared" si="12"/>
        <v>0</v>
      </c>
      <c r="M130" s="21"/>
    </row>
    <row r="131" spans="1:13" ht="12.75">
      <c r="A131" s="78"/>
      <c r="B131" s="56">
        <v>54</v>
      </c>
      <c r="C131" s="46" t="s">
        <v>183</v>
      </c>
      <c r="D131" s="46" t="s">
        <v>184</v>
      </c>
      <c r="E131" s="46" t="s">
        <v>185</v>
      </c>
      <c r="F131" s="47">
        <v>40</v>
      </c>
      <c r="G131" s="48">
        <v>80</v>
      </c>
      <c r="H131" s="49">
        <v>4.225</v>
      </c>
      <c r="I131" s="50">
        <f t="shared" si="0"/>
        <v>159.61</v>
      </c>
      <c r="J131" s="82"/>
      <c r="K131" s="58">
        <f t="shared" si="11"/>
        <v>0</v>
      </c>
      <c r="L131" s="32">
        <f t="shared" si="12"/>
        <v>0</v>
      </c>
      <c r="M131" s="21"/>
    </row>
    <row r="132" spans="1:13" ht="12.75">
      <c r="A132" s="78"/>
      <c r="B132" s="56">
        <v>54</v>
      </c>
      <c r="C132" s="46" t="s">
        <v>183</v>
      </c>
      <c r="D132" s="46" t="s">
        <v>184</v>
      </c>
      <c r="E132" s="46" t="s">
        <v>185</v>
      </c>
      <c r="F132" s="47">
        <v>60</v>
      </c>
      <c r="G132" s="48">
        <v>120</v>
      </c>
      <c r="H132" s="49">
        <v>2.933333333333333</v>
      </c>
      <c r="I132" s="50">
        <f t="shared" si="0"/>
        <v>110.81</v>
      </c>
      <c r="J132" s="82"/>
      <c r="K132" s="58">
        <f t="shared" si="11"/>
        <v>0</v>
      </c>
      <c r="L132" s="32">
        <f t="shared" si="12"/>
        <v>0</v>
      </c>
      <c r="M132" s="21"/>
    </row>
    <row r="133" spans="1:13" ht="12.75">
      <c r="A133" s="78"/>
      <c r="B133" s="56">
        <v>57</v>
      </c>
      <c r="C133" s="46" t="s">
        <v>338</v>
      </c>
      <c r="D133" s="46" t="s">
        <v>339</v>
      </c>
      <c r="E133" s="46" t="s">
        <v>340</v>
      </c>
      <c r="F133" s="47">
        <v>13</v>
      </c>
      <c r="G133" s="48">
        <v>25</v>
      </c>
      <c r="H133" s="49">
        <v>13.6</v>
      </c>
      <c r="I133" s="50">
        <f t="shared" si="0"/>
        <v>513.77</v>
      </c>
      <c r="J133" s="82"/>
      <c r="K133" s="58">
        <f t="shared" si="11"/>
        <v>0</v>
      </c>
      <c r="L133" s="32">
        <f t="shared" si="12"/>
        <v>0</v>
      </c>
      <c r="M133" s="21"/>
    </row>
    <row r="134" spans="1:13" ht="12.75">
      <c r="A134" s="78"/>
      <c r="B134" s="56">
        <v>57</v>
      </c>
      <c r="C134" s="46" t="s">
        <v>338</v>
      </c>
      <c r="D134" s="46" t="s">
        <v>339</v>
      </c>
      <c r="E134" s="46" t="s">
        <v>340</v>
      </c>
      <c r="F134" s="47">
        <v>15</v>
      </c>
      <c r="G134" s="48">
        <v>30</v>
      </c>
      <c r="H134" s="49">
        <v>11.533333333333333</v>
      </c>
      <c r="I134" s="50">
        <f t="shared" si="0"/>
        <v>435.7</v>
      </c>
      <c r="J134" s="82"/>
      <c r="K134" s="58">
        <f t="shared" si="11"/>
        <v>0</v>
      </c>
      <c r="L134" s="32">
        <f t="shared" si="12"/>
        <v>0</v>
      </c>
      <c r="M134" s="21"/>
    </row>
    <row r="135" spans="1:13" ht="12.75">
      <c r="A135" s="78"/>
      <c r="B135" s="56">
        <v>80</v>
      </c>
      <c r="C135" s="46" t="s">
        <v>49</v>
      </c>
      <c r="D135" s="46" t="s">
        <v>139</v>
      </c>
      <c r="E135" s="46" t="s">
        <v>140</v>
      </c>
      <c r="F135" s="47">
        <v>100</v>
      </c>
      <c r="G135" s="48">
        <v>200</v>
      </c>
      <c r="H135" s="49">
        <v>1.79</v>
      </c>
      <c r="I135" s="50">
        <f t="shared" si="0"/>
        <v>67.62</v>
      </c>
      <c r="J135" s="82"/>
      <c r="K135" s="58">
        <f t="shared" si="11"/>
        <v>0</v>
      </c>
      <c r="L135" s="32">
        <f t="shared" si="12"/>
        <v>0</v>
      </c>
      <c r="M135" s="21"/>
    </row>
    <row r="136" spans="1:13" ht="12.75">
      <c r="A136" s="78"/>
      <c r="B136" s="56">
        <v>88</v>
      </c>
      <c r="C136" s="46" t="s">
        <v>408</v>
      </c>
      <c r="D136" s="46" t="s">
        <v>409</v>
      </c>
      <c r="E136" s="46" t="s">
        <v>410</v>
      </c>
      <c r="F136" s="47">
        <v>60</v>
      </c>
      <c r="G136" s="48">
        <v>120</v>
      </c>
      <c r="H136" s="49">
        <v>3.2333333333333334</v>
      </c>
      <c r="I136" s="50">
        <f aca="true" t="shared" si="13" ref="I136:I181">ROUND(H136*$H$6,2)</f>
        <v>122.15</v>
      </c>
      <c r="J136" s="82"/>
      <c r="K136" s="58">
        <f t="shared" si="11"/>
        <v>0</v>
      </c>
      <c r="L136" s="32">
        <f t="shared" si="12"/>
        <v>0</v>
      </c>
      <c r="M136" s="21"/>
    </row>
    <row r="137" spans="1:13" ht="12.75">
      <c r="A137" s="78"/>
      <c r="B137" s="56">
        <v>88</v>
      </c>
      <c r="C137" s="46" t="s">
        <v>408</v>
      </c>
      <c r="D137" s="46" t="s">
        <v>409</v>
      </c>
      <c r="E137" s="46" t="s">
        <v>410</v>
      </c>
      <c r="F137" s="47">
        <v>75</v>
      </c>
      <c r="G137" s="48">
        <v>150</v>
      </c>
      <c r="H137" s="49">
        <v>2.716666666666667</v>
      </c>
      <c r="I137" s="50">
        <f t="shared" si="13"/>
        <v>102.63</v>
      </c>
      <c r="J137" s="82"/>
      <c r="K137" s="58">
        <f t="shared" si="11"/>
        <v>0</v>
      </c>
      <c r="L137" s="32">
        <f t="shared" si="12"/>
        <v>0</v>
      </c>
      <c r="M137" s="21"/>
    </row>
    <row r="138" spans="1:13" ht="12.75">
      <c r="A138" s="78"/>
      <c r="B138" s="56">
        <v>14</v>
      </c>
      <c r="C138" s="46" t="s">
        <v>447</v>
      </c>
      <c r="D138" s="46" t="s">
        <v>448</v>
      </c>
      <c r="E138" s="46" t="s">
        <v>449</v>
      </c>
      <c r="F138" s="47">
        <v>125</v>
      </c>
      <c r="G138" s="48">
        <v>250</v>
      </c>
      <c r="H138" s="49">
        <v>1.37</v>
      </c>
      <c r="I138" s="50">
        <f t="shared" si="13"/>
        <v>51.75</v>
      </c>
      <c r="J138" s="82"/>
      <c r="K138" s="58">
        <f t="shared" si="11"/>
        <v>0</v>
      </c>
      <c r="L138" s="32">
        <f t="shared" si="12"/>
        <v>0</v>
      </c>
      <c r="M138" s="21"/>
    </row>
    <row r="139" spans="1:13" ht="12.75">
      <c r="A139" s="78"/>
      <c r="B139" s="56">
        <v>14</v>
      </c>
      <c r="C139" s="46" t="s">
        <v>447</v>
      </c>
      <c r="D139" s="46" t="s">
        <v>448</v>
      </c>
      <c r="E139" s="46" t="s">
        <v>449</v>
      </c>
      <c r="F139" s="47">
        <v>150</v>
      </c>
      <c r="G139" s="48">
        <v>300</v>
      </c>
      <c r="H139" s="49">
        <v>1.1633333333333333</v>
      </c>
      <c r="I139" s="50">
        <f t="shared" si="13"/>
        <v>43.95</v>
      </c>
      <c r="J139" s="82"/>
      <c r="K139" s="58">
        <f t="shared" si="11"/>
        <v>0</v>
      </c>
      <c r="L139" s="32">
        <f t="shared" si="12"/>
        <v>0</v>
      </c>
      <c r="M139" s="21"/>
    </row>
    <row r="140" spans="1:13" ht="12.75">
      <c r="A140" s="78"/>
      <c r="B140" s="56">
        <v>13</v>
      </c>
      <c r="C140" s="46" t="s">
        <v>411</v>
      </c>
      <c r="D140" s="46" t="s">
        <v>412</v>
      </c>
      <c r="E140" s="46" t="s">
        <v>413</v>
      </c>
      <c r="F140" s="47">
        <v>150</v>
      </c>
      <c r="G140" s="48">
        <v>300</v>
      </c>
      <c r="H140" s="49">
        <v>1.1633333333333333</v>
      </c>
      <c r="I140" s="50">
        <f t="shared" si="13"/>
        <v>43.95</v>
      </c>
      <c r="J140" s="82"/>
      <c r="K140" s="58">
        <f t="shared" si="11"/>
        <v>0</v>
      </c>
      <c r="L140" s="32">
        <f t="shared" si="12"/>
        <v>0</v>
      </c>
      <c r="M140" s="21"/>
    </row>
    <row r="141" spans="1:13" ht="12.75">
      <c r="A141" s="78"/>
      <c r="B141" s="56">
        <v>13</v>
      </c>
      <c r="C141" s="46" t="s">
        <v>411</v>
      </c>
      <c r="D141" s="46" t="s">
        <v>412</v>
      </c>
      <c r="E141" s="46" t="s">
        <v>413</v>
      </c>
      <c r="F141" s="47">
        <v>200</v>
      </c>
      <c r="G141" s="48">
        <v>400</v>
      </c>
      <c r="H141" s="49">
        <v>0.905</v>
      </c>
      <c r="I141" s="50">
        <f t="shared" si="13"/>
        <v>34.19</v>
      </c>
      <c r="J141" s="82"/>
      <c r="K141" s="58">
        <f t="shared" si="11"/>
        <v>0</v>
      </c>
      <c r="L141" s="32">
        <f t="shared" si="12"/>
        <v>0</v>
      </c>
      <c r="M141" s="21"/>
    </row>
    <row r="142" spans="1:13" ht="12.75">
      <c r="A142" s="78"/>
      <c r="B142" s="56">
        <v>72</v>
      </c>
      <c r="C142" s="46" t="s">
        <v>414</v>
      </c>
      <c r="D142" s="46" t="s">
        <v>415</v>
      </c>
      <c r="E142" s="46" t="s">
        <v>416</v>
      </c>
      <c r="F142" s="47">
        <v>10</v>
      </c>
      <c r="G142" s="48">
        <v>20</v>
      </c>
      <c r="H142" s="49">
        <v>18.35</v>
      </c>
      <c r="I142" s="50">
        <f t="shared" si="13"/>
        <v>693.21</v>
      </c>
      <c r="J142" s="82"/>
      <c r="K142" s="58">
        <f aca="true" t="shared" si="14" ref="K142:K153">J142*I142</f>
        <v>0</v>
      </c>
      <c r="L142" s="32">
        <f aca="true" t="shared" si="15" ref="L142:L153">J142/G142</f>
        <v>0</v>
      </c>
      <c r="M142" s="21"/>
    </row>
    <row r="143" spans="1:13" ht="12.75">
      <c r="A143" s="78"/>
      <c r="B143" s="56">
        <v>72</v>
      </c>
      <c r="C143" s="46" t="s">
        <v>414</v>
      </c>
      <c r="D143" s="46" t="s">
        <v>415</v>
      </c>
      <c r="E143" s="46" t="s">
        <v>416</v>
      </c>
      <c r="F143" s="47">
        <v>15</v>
      </c>
      <c r="G143" s="48">
        <v>30</v>
      </c>
      <c r="H143" s="49">
        <v>13.183333333333334</v>
      </c>
      <c r="I143" s="50">
        <f t="shared" si="13"/>
        <v>498.03</v>
      </c>
      <c r="J143" s="82"/>
      <c r="K143" s="58">
        <f t="shared" si="14"/>
        <v>0</v>
      </c>
      <c r="L143" s="32">
        <f t="shared" si="15"/>
        <v>0</v>
      </c>
      <c r="M143" s="21"/>
    </row>
    <row r="144" spans="1:13" ht="12.75">
      <c r="A144" s="78"/>
      <c r="B144" s="56" t="s">
        <v>374</v>
      </c>
      <c r="C144" s="46" t="s">
        <v>375</v>
      </c>
      <c r="D144" s="46" t="s">
        <v>376</v>
      </c>
      <c r="E144" s="46" t="s">
        <v>377</v>
      </c>
      <c r="F144" s="47">
        <v>15</v>
      </c>
      <c r="G144" s="48">
        <v>30</v>
      </c>
      <c r="H144" s="49">
        <v>25</v>
      </c>
      <c r="I144" s="50">
        <f t="shared" si="13"/>
        <v>944.43</v>
      </c>
      <c r="J144" s="82"/>
      <c r="K144" s="58">
        <f t="shared" si="14"/>
        <v>0</v>
      </c>
      <c r="L144" s="32">
        <f t="shared" si="15"/>
        <v>0</v>
      </c>
      <c r="M144" s="21"/>
    </row>
    <row r="145" spans="1:13" ht="12.75">
      <c r="A145" s="78"/>
      <c r="B145" s="56" t="s">
        <v>374</v>
      </c>
      <c r="C145" s="46" t="s">
        <v>375</v>
      </c>
      <c r="D145" s="46" t="s">
        <v>376</v>
      </c>
      <c r="E145" s="46" t="s">
        <v>377</v>
      </c>
      <c r="F145" s="47">
        <v>20</v>
      </c>
      <c r="G145" s="48">
        <v>40</v>
      </c>
      <c r="H145" s="49">
        <v>20</v>
      </c>
      <c r="I145" s="50">
        <f t="shared" si="13"/>
        <v>755.54</v>
      </c>
      <c r="J145" s="82"/>
      <c r="K145" s="58">
        <f t="shared" si="14"/>
        <v>0</v>
      </c>
      <c r="L145" s="32">
        <f t="shared" si="15"/>
        <v>0</v>
      </c>
      <c r="M145" s="21"/>
    </row>
    <row r="146" spans="1:13" ht="12.75">
      <c r="A146" s="78"/>
      <c r="B146" s="56" t="s">
        <v>378</v>
      </c>
      <c r="C146" s="46" t="s">
        <v>379</v>
      </c>
      <c r="D146" s="46" t="s">
        <v>380</v>
      </c>
      <c r="E146" s="46" t="s">
        <v>381</v>
      </c>
      <c r="F146" s="47">
        <v>25</v>
      </c>
      <c r="G146" s="48">
        <v>50</v>
      </c>
      <c r="H146" s="49">
        <v>7.15</v>
      </c>
      <c r="I146" s="50">
        <f t="shared" si="13"/>
        <v>270.11</v>
      </c>
      <c r="J146" s="82"/>
      <c r="K146" s="58">
        <f t="shared" si="14"/>
        <v>0</v>
      </c>
      <c r="L146" s="32">
        <f t="shared" si="15"/>
        <v>0</v>
      </c>
      <c r="M146" s="21"/>
    </row>
    <row r="147" spans="1:13" ht="12.75">
      <c r="A147" s="78"/>
      <c r="B147" s="56" t="s">
        <v>378</v>
      </c>
      <c r="C147" s="46" t="s">
        <v>379</v>
      </c>
      <c r="D147" s="46" t="s">
        <v>380</v>
      </c>
      <c r="E147" s="46" t="s">
        <v>381</v>
      </c>
      <c r="F147" s="47">
        <v>30</v>
      </c>
      <c r="G147" s="48">
        <v>60</v>
      </c>
      <c r="H147" s="49">
        <v>6.116666666666666</v>
      </c>
      <c r="I147" s="50">
        <f t="shared" si="13"/>
        <v>231.07</v>
      </c>
      <c r="J147" s="82"/>
      <c r="K147" s="58">
        <f t="shared" si="14"/>
        <v>0</v>
      </c>
      <c r="L147" s="32">
        <f t="shared" si="15"/>
        <v>0</v>
      </c>
      <c r="M147" s="21"/>
    </row>
    <row r="148" spans="1:13" ht="12.75">
      <c r="A148" s="78"/>
      <c r="B148" s="56">
        <v>7</v>
      </c>
      <c r="C148" s="46" t="s">
        <v>141</v>
      </c>
      <c r="D148" s="46" t="s">
        <v>3</v>
      </c>
      <c r="E148" s="46" t="s">
        <v>106</v>
      </c>
      <c r="F148" s="47">
        <v>40</v>
      </c>
      <c r="G148" s="48">
        <v>80</v>
      </c>
      <c r="H148" s="49">
        <v>4.225</v>
      </c>
      <c r="I148" s="50">
        <f t="shared" si="13"/>
        <v>159.61</v>
      </c>
      <c r="J148" s="82"/>
      <c r="K148" s="58">
        <f t="shared" si="14"/>
        <v>0</v>
      </c>
      <c r="L148" s="32">
        <f t="shared" si="15"/>
        <v>0</v>
      </c>
      <c r="M148" s="21"/>
    </row>
    <row r="149" spans="1:13" ht="12.75">
      <c r="A149" s="78"/>
      <c r="B149" s="56">
        <v>7</v>
      </c>
      <c r="C149" s="46" t="s">
        <v>141</v>
      </c>
      <c r="D149" s="46" t="s">
        <v>3</v>
      </c>
      <c r="E149" s="46" t="s">
        <v>106</v>
      </c>
      <c r="F149" s="47">
        <v>60</v>
      </c>
      <c r="G149" s="48">
        <v>120</v>
      </c>
      <c r="H149" s="49">
        <v>2.933333333333333</v>
      </c>
      <c r="I149" s="50">
        <f t="shared" si="13"/>
        <v>110.81</v>
      </c>
      <c r="J149" s="82"/>
      <c r="K149" s="58">
        <f t="shared" si="14"/>
        <v>0</v>
      </c>
      <c r="L149" s="32">
        <f t="shared" si="15"/>
        <v>0</v>
      </c>
      <c r="M149" s="21"/>
    </row>
    <row r="150" spans="1:13" ht="12.75">
      <c r="A150" s="78"/>
      <c r="B150" s="56" t="s">
        <v>450</v>
      </c>
      <c r="C150" s="46" t="s">
        <v>451</v>
      </c>
      <c r="D150" s="46" t="s">
        <v>452</v>
      </c>
      <c r="E150" s="46" t="s">
        <v>453</v>
      </c>
      <c r="F150" s="47">
        <v>40</v>
      </c>
      <c r="G150" s="48">
        <v>80</v>
      </c>
      <c r="H150" s="49">
        <v>4.225</v>
      </c>
      <c r="I150" s="50">
        <f t="shared" si="13"/>
        <v>159.61</v>
      </c>
      <c r="J150" s="82"/>
      <c r="K150" s="58">
        <f t="shared" si="14"/>
        <v>0</v>
      </c>
      <c r="L150" s="32">
        <f t="shared" si="15"/>
        <v>0</v>
      </c>
      <c r="M150" s="21"/>
    </row>
    <row r="151" spans="1:13" ht="12.75">
      <c r="A151" s="78"/>
      <c r="B151" s="56" t="s">
        <v>450</v>
      </c>
      <c r="C151" s="46" t="s">
        <v>451</v>
      </c>
      <c r="D151" s="46" t="s">
        <v>452</v>
      </c>
      <c r="E151" s="46" t="s">
        <v>453</v>
      </c>
      <c r="F151" s="47">
        <v>60</v>
      </c>
      <c r="G151" s="48">
        <v>120</v>
      </c>
      <c r="H151" s="49">
        <v>2.933333333333333</v>
      </c>
      <c r="I151" s="50">
        <f t="shared" si="13"/>
        <v>110.81</v>
      </c>
      <c r="J151" s="82"/>
      <c r="K151" s="58">
        <f t="shared" si="14"/>
        <v>0</v>
      </c>
      <c r="L151" s="32">
        <f t="shared" si="15"/>
        <v>0</v>
      </c>
      <c r="M151" s="21"/>
    </row>
    <row r="152" spans="1:13" ht="12.75">
      <c r="A152" s="78"/>
      <c r="B152" s="56">
        <v>8</v>
      </c>
      <c r="C152" s="46" t="s">
        <v>155</v>
      </c>
      <c r="D152" s="46" t="s">
        <v>4</v>
      </c>
      <c r="E152" s="46" t="s">
        <v>142</v>
      </c>
      <c r="F152" s="47">
        <v>75</v>
      </c>
      <c r="G152" s="48">
        <v>150</v>
      </c>
      <c r="H152" s="49">
        <v>2.2466666666666666</v>
      </c>
      <c r="I152" s="50">
        <f t="shared" si="13"/>
        <v>84.87</v>
      </c>
      <c r="J152" s="82"/>
      <c r="K152" s="58">
        <f t="shared" si="14"/>
        <v>0</v>
      </c>
      <c r="L152" s="32">
        <f t="shared" si="15"/>
        <v>0</v>
      </c>
      <c r="M152" s="21"/>
    </row>
    <row r="153" spans="1:13" ht="12.75">
      <c r="A153" s="78"/>
      <c r="B153" s="56">
        <v>8</v>
      </c>
      <c r="C153" s="46" t="s">
        <v>155</v>
      </c>
      <c r="D153" s="46" t="s">
        <v>4</v>
      </c>
      <c r="E153" s="46" t="s">
        <v>142</v>
      </c>
      <c r="F153" s="47">
        <v>100</v>
      </c>
      <c r="G153" s="48">
        <v>200</v>
      </c>
      <c r="H153" s="49">
        <v>1.73</v>
      </c>
      <c r="I153" s="50">
        <f t="shared" si="13"/>
        <v>65.35</v>
      </c>
      <c r="J153" s="82"/>
      <c r="K153" s="58">
        <f t="shared" si="14"/>
        <v>0</v>
      </c>
      <c r="L153" s="32">
        <f t="shared" si="15"/>
        <v>0</v>
      </c>
      <c r="M153" s="21"/>
    </row>
    <row r="154" spans="1:13" ht="12.75">
      <c r="A154" s="78"/>
      <c r="B154" s="56">
        <v>33</v>
      </c>
      <c r="C154" s="46" t="s">
        <v>17</v>
      </c>
      <c r="D154" s="46" t="s">
        <v>18</v>
      </c>
      <c r="E154" s="46" t="s">
        <v>19</v>
      </c>
      <c r="F154" s="47">
        <v>20</v>
      </c>
      <c r="G154" s="48">
        <v>40</v>
      </c>
      <c r="H154" s="49">
        <v>8.05</v>
      </c>
      <c r="I154" s="50">
        <f t="shared" si="13"/>
        <v>304.11</v>
      </c>
      <c r="J154" s="82"/>
      <c r="K154" s="58">
        <f t="shared" si="11"/>
        <v>0</v>
      </c>
      <c r="L154" s="32">
        <f t="shared" si="12"/>
        <v>0</v>
      </c>
      <c r="M154" s="21"/>
    </row>
    <row r="155" spans="1:13" ht="12.75">
      <c r="A155" s="78"/>
      <c r="B155" s="56">
        <v>33</v>
      </c>
      <c r="C155" s="46" t="s">
        <v>17</v>
      </c>
      <c r="D155" s="46" t="s">
        <v>18</v>
      </c>
      <c r="E155" s="46" t="s">
        <v>19</v>
      </c>
      <c r="F155" s="47">
        <v>30</v>
      </c>
      <c r="G155" s="48">
        <v>60</v>
      </c>
      <c r="H155" s="49">
        <v>5.466666666666667</v>
      </c>
      <c r="I155" s="50">
        <f t="shared" si="13"/>
        <v>206.51</v>
      </c>
      <c r="J155" s="82"/>
      <c r="K155" s="58">
        <f t="shared" si="11"/>
        <v>0</v>
      </c>
      <c r="L155" s="32">
        <f t="shared" si="12"/>
        <v>0</v>
      </c>
      <c r="M155" s="21"/>
    </row>
    <row r="156" spans="1:13" ht="12.75">
      <c r="A156" s="78"/>
      <c r="B156" s="56">
        <v>39</v>
      </c>
      <c r="C156" s="46" t="s">
        <v>23</v>
      </c>
      <c r="D156" s="46" t="s">
        <v>24</v>
      </c>
      <c r="E156" s="46" t="s">
        <v>25</v>
      </c>
      <c r="F156" s="47">
        <v>20</v>
      </c>
      <c r="G156" s="48">
        <v>40</v>
      </c>
      <c r="H156" s="49">
        <v>8.17</v>
      </c>
      <c r="I156" s="50">
        <f t="shared" si="13"/>
        <v>308.64</v>
      </c>
      <c r="J156" s="82"/>
      <c r="K156" s="58">
        <f t="shared" si="11"/>
        <v>0</v>
      </c>
      <c r="L156" s="32">
        <f t="shared" si="12"/>
        <v>0</v>
      </c>
      <c r="M156" s="21"/>
    </row>
    <row r="157" spans="1:13" ht="12.75">
      <c r="A157" s="78"/>
      <c r="B157" s="56">
        <v>39</v>
      </c>
      <c r="C157" s="46" t="s">
        <v>23</v>
      </c>
      <c r="D157" s="46" t="s">
        <v>24</v>
      </c>
      <c r="E157" s="46" t="s">
        <v>25</v>
      </c>
      <c r="F157" s="47">
        <v>30</v>
      </c>
      <c r="G157" s="48">
        <v>60</v>
      </c>
      <c r="H157" s="49">
        <v>5.586666666666667</v>
      </c>
      <c r="I157" s="50">
        <f t="shared" si="13"/>
        <v>211.05</v>
      </c>
      <c r="J157" s="82"/>
      <c r="K157" s="58">
        <f t="shared" si="11"/>
        <v>0</v>
      </c>
      <c r="L157" s="32">
        <f t="shared" si="12"/>
        <v>0</v>
      </c>
      <c r="M157" s="21"/>
    </row>
    <row r="158" spans="1:13" ht="12.75">
      <c r="A158" s="78"/>
      <c r="B158" s="56" t="s">
        <v>163</v>
      </c>
      <c r="C158" s="46" t="s">
        <v>186</v>
      </c>
      <c r="D158" s="46" t="s">
        <v>187</v>
      </c>
      <c r="E158" s="46" t="s">
        <v>188</v>
      </c>
      <c r="F158" s="47">
        <v>20</v>
      </c>
      <c r="G158" s="48">
        <v>40</v>
      </c>
      <c r="H158" s="49">
        <v>8.3</v>
      </c>
      <c r="I158" s="50">
        <f t="shared" si="13"/>
        <v>313.55</v>
      </c>
      <c r="J158" s="82"/>
      <c r="K158" s="58">
        <f t="shared" si="11"/>
        <v>0</v>
      </c>
      <c r="L158" s="32">
        <f t="shared" si="12"/>
        <v>0</v>
      </c>
      <c r="M158" s="21"/>
    </row>
    <row r="159" spans="1:13" ht="12.75">
      <c r="A159" s="78"/>
      <c r="B159" s="56" t="s">
        <v>163</v>
      </c>
      <c r="C159" s="46" t="s">
        <v>186</v>
      </c>
      <c r="D159" s="46" t="s">
        <v>187</v>
      </c>
      <c r="E159" s="46" t="s">
        <v>188</v>
      </c>
      <c r="F159" s="47">
        <v>25</v>
      </c>
      <c r="G159" s="48">
        <v>50</v>
      </c>
      <c r="H159" s="49">
        <v>6.75</v>
      </c>
      <c r="I159" s="50">
        <f t="shared" si="13"/>
        <v>255</v>
      </c>
      <c r="J159" s="82"/>
      <c r="K159" s="58">
        <f t="shared" si="11"/>
        <v>0</v>
      </c>
      <c r="L159" s="32">
        <f t="shared" si="12"/>
        <v>0</v>
      </c>
      <c r="M159" s="21"/>
    </row>
    <row r="160" spans="1:13" ht="12.75">
      <c r="A160" s="78"/>
      <c r="B160" s="56">
        <v>18</v>
      </c>
      <c r="C160" s="46" t="s">
        <v>238</v>
      </c>
      <c r="D160" s="46" t="s">
        <v>239</v>
      </c>
      <c r="E160" s="46" t="s">
        <v>240</v>
      </c>
      <c r="F160" s="47">
        <v>15</v>
      </c>
      <c r="G160" s="48">
        <v>30</v>
      </c>
      <c r="H160" s="49">
        <v>10.713333333333333</v>
      </c>
      <c r="I160" s="50">
        <f t="shared" si="13"/>
        <v>404.72</v>
      </c>
      <c r="J160" s="82"/>
      <c r="K160" s="58">
        <f t="shared" si="11"/>
        <v>0</v>
      </c>
      <c r="L160" s="32">
        <f t="shared" si="12"/>
        <v>0</v>
      </c>
      <c r="M160" s="21"/>
    </row>
    <row r="161" spans="1:13" ht="12.75">
      <c r="A161" s="78"/>
      <c r="B161" s="56">
        <v>18</v>
      </c>
      <c r="C161" s="46" t="s">
        <v>238</v>
      </c>
      <c r="D161" s="46" t="s">
        <v>239</v>
      </c>
      <c r="E161" s="46" t="s">
        <v>240</v>
      </c>
      <c r="F161" s="47">
        <v>20</v>
      </c>
      <c r="G161" s="48">
        <v>40</v>
      </c>
      <c r="H161" s="49">
        <v>8.129999999999999</v>
      </c>
      <c r="I161" s="50">
        <f t="shared" si="13"/>
        <v>307.13</v>
      </c>
      <c r="J161" s="82"/>
      <c r="K161" s="58">
        <f t="shared" si="11"/>
        <v>0</v>
      </c>
      <c r="L161" s="32">
        <f t="shared" si="12"/>
        <v>0</v>
      </c>
      <c r="M161" s="21"/>
    </row>
    <row r="162" spans="1:13" ht="12.75">
      <c r="A162" s="78"/>
      <c r="B162" s="56">
        <v>9</v>
      </c>
      <c r="C162" s="46" t="s">
        <v>143</v>
      </c>
      <c r="D162" s="46" t="s">
        <v>5</v>
      </c>
      <c r="E162" s="46" t="s">
        <v>144</v>
      </c>
      <c r="F162" s="47">
        <v>20</v>
      </c>
      <c r="G162" s="48">
        <v>40</v>
      </c>
      <c r="H162" s="49">
        <v>8.05</v>
      </c>
      <c r="I162" s="50">
        <f t="shared" si="13"/>
        <v>304.11</v>
      </c>
      <c r="J162" s="82"/>
      <c r="K162" s="58">
        <f t="shared" si="11"/>
        <v>0</v>
      </c>
      <c r="L162" s="32">
        <f t="shared" si="12"/>
        <v>0</v>
      </c>
      <c r="M162" s="21"/>
    </row>
    <row r="163" spans="1:13" ht="12.75">
      <c r="A163" s="78"/>
      <c r="B163" s="56">
        <v>9</v>
      </c>
      <c r="C163" s="46" t="s">
        <v>143</v>
      </c>
      <c r="D163" s="46" t="s">
        <v>5</v>
      </c>
      <c r="E163" s="46" t="s">
        <v>144</v>
      </c>
      <c r="F163" s="47">
        <v>30</v>
      </c>
      <c r="G163" s="48">
        <v>60</v>
      </c>
      <c r="H163" s="49">
        <v>5.466666666666667</v>
      </c>
      <c r="I163" s="50">
        <f t="shared" si="13"/>
        <v>206.51</v>
      </c>
      <c r="J163" s="82"/>
      <c r="K163" s="58">
        <f t="shared" si="11"/>
        <v>0</v>
      </c>
      <c r="L163" s="32">
        <f t="shared" si="12"/>
        <v>0</v>
      </c>
      <c r="M163" s="21"/>
    </row>
    <row r="164" spans="1:13" ht="12.75">
      <c r="A164" s="78"/>
      <c r="B164" s="56">
        <v>36</v>
      </c>
      <c r="C164" s="46" t="s">
        <v>145</v>
      </c>
      <c r="D164" s="46" t="s">
        <v>146</v>
      </c>
      <c r="E164" s="46" t="s">
        <v>147</v>
      </c>
      <c r="F164" s="47">
        <v>25</v>
      </c>
      <c r="G164" s="48">
        <v>50</v>
      </c>
      <c r="H164" s="49">
        <v>6.54</v>
      </c>
      <c r="I164" s="50">
        <f t="shared" si="13"/>
        <v>247.06</v>
      </c>
      <c r="J164" s="82"/>
      <c r="K164" s="58">
        <f t="shared" si="11"/>
        <v>0</v>
      </c>
      <c r="L164" s="32">
        <f t="shared" si="12"/>
        <v>0</v>
      </c>
      <c r="M164" s="21"/>
    </row>
    <row r="165" spans="1:13" ht="12.75">
      <c r="A165" s="78"/>
      <c r="B165" s="56">
        <v>36</v>
      </c>
      <c r="C165" s="46" t="s">
        <v>145</v>
      </c>
      <c r="D165" s="46" t="s">
        <v>146</v>
      </c>
      <c r="E165" s="46" t="s">
        <v>147</v>
      </c>
      <c r="F165" s="47">
        <v>35</v>
      </c>
      <c r="G165" s="48">
        <v>70</v>
      </c>
      <c r="H165" s="49">
        <v>4.768571428571429</v>
      </c>
      <c r="I165" s="50">
        <f t="shared" si="13"/>
        <v>180.14</v>
      </c>
      <c r="J165" s="82"/>
      <c r="K165" s="58">
        <f t="shared" si="11"/>
        <v>0</v>
      </c>
      <c r="L165" s="32">
        <f t="shared" si="12"/>
        <v>0</v>
      </c>
      <c r="M165" s="21"/>
    </row>
    <row r="166" spans="1:13" ht="12.75">
      <c r="A166" s="78"/>
      <c r="B166" s="56">
        <v>20</v>
      </c>
      <c r="C166" s="46" t="s">
        <v>454</v>
      </c>
      <c r="D166" s="46" t="s">
        <v>455</v>
      </c>
      <c r="E166" s="46" t="s">
        <v>456</v>
      </c>
      <c r="F166" s="47">
        <v>20</v>
      </c>
      <c r="G166" s="48">
        <v>40</v>
      </c>
      <c r="H166" s="49">
        <v>9.15</v>
      </c>
      <c r="I166" s="50">
        <f t="shared" si="13"/>
        <v>345.66</v>
      </c>
      <c r="J166" s="82"/>
      <c r="K166" s="58">
        <f t="shared" si="11"/>
        <v>0</v>
      </c>
      <c r="L166" s="32">
        <f t="shared" si="12"/>
        <v>0</v>
      </c>
      <c r="M166" s="21"/>
    </row>
    <row r="167" spans="1:13" ht="12.75">
      <c r="A167" s="78"/>
      <c r="B167" s="56">
        <v>20</v>
      </c>
      <c r="C167" s="46" t="s">
        <v>454</v>
      </c>
      <c r="D167" s="46" t="s">
        <v>455</v>
      </c>
      <c r="E167" s="46" t="s">
        <v>456</v>
      </c>
      <c r="F167" s="47">
        <v>25</v>
      </c>
      <c r="G167" s="48">
        <v>50</v>
      </c>
      <c r="H167" s="49">
        <v>7.6</v>
      </c>
      <c r="I167" s="50">
        <f t="shared" si="13"/>
        <v>287.11</v>
      </c>
      <c r="J167" s="82"/>
      <c r="K167" s="58">
        <f t="shared" si="11"/>
        <v>0</v>
      </c>
      <c r="L167" s="32">
        <f t="shared" si="12"/>
        <v>0</v>
      </c>
      <c r="M167" s="21"/>
    </row>
    <row r="168" spans="1:13" ht="12.75">
      <c r="A168" s="78"/>
      <c r="B168" s="56">
        <v>56</v>
      </c>
      <c r="C168" s="46" t="s">
        <v>457</v>
      </c>
      <c r="D168" s="46" t="s">
        <v>458</v>
      </c>
      <c r="E168" s="46" t="s">
        <v>459</v>
      </c>
      <c r="F168" s="47">
        <v>20</v>
      </c>
      <c r="G168" s="48">
        <v>40</v>
      </c>
      <c r="H168" s="49">
        <v>9.25</v>
      </c>
      <c r="I168" s="50">
        <f t="shared" si="13"/>
        <v>349.44</v>
      </c>
      <c r="J168" s="82"/>
      <c r="K168" s="58">
        <f t="shared" si="11"/>
        <v>0</v>
      </c>
      <c r="L168" s="32">
        <f t="shared" si="12"/>
        <v>0</v>
      </c>
      <c r="M168" s="21"/>
    </row>
    <row r="169" spans="1:13" ht="12.75">
      <c r="A169" s="78"/>
      <c r="B169" s="56">
        <v>56</v>
      </c>
      <c r="C169" s="46" t="s">
        <v>457</v>
      </c>
      <c r="D169" s="46" t="s">
        <v>458</v>
      </c>
      <c r="E169" s="46" t="s">
        <v>459</v>
      </c>
      <c r="F169" s="47">
        <v>30</v>
      </c>
      <c r="G169" s="48">
        <v>60</v>
      </c>
      <c r="H169" s="49">
        <v>6.666666666666667</v>
      </c>
      <c r="I169" s="50">
        <f t="shared" si="13"/>
        <v>251.85</v>
      </c>
      <c r="J169" s="82"/>
      <c r="K169" s="58">
        <f t="shared" si="11"/>
        <v>0</v>
      </c>
      <c r="L169" s="32">
        <f t="shared" si="12"/>
        <v>0</v>
      </c>
      <c r="M169" s="21"/>
    </row>
    <row r="170" spans="1:13" ht="12.75">
      <c r="A170" s="78"/>
      <c r="B170" s="56">
        <v>120</v>
      </c>
      <c r="C170" s="46" t="s">
        <v>41</v>
      </c>
      <c r="D170" s="46" t="s">
        <v>42</v>
      </c>
      <c r="E170" s="46" t="s">
        <v>43</v>
      </c>
      <c r="F170" s="47">
        <v>150</v>
      </c>
      <c r="G170" s="48">
        <v>300</v>
      </c>
      <c r="H170" s="49">
        <v>1.0633333333333332</v>
      </c>
      <c r="I170" s="50">
        <f t="shared" si="13"/>
        <v>40.17</v>
      </c>
      <c r="J170" s="82"/>
      <c r="K170" s="58">
        <f t="shared" si="11"/>
        <v>0</v>
      </c>
      <c r="L170" s="32">
        <f t="shared" si="12"/>
        <v>0</v>
      </c>
      <c r="M170" s="21"/>
    </row>
    <row r="171" spans="1:13" ht="12.75">
      <c r="A171" s="78"/>
      <c r="B171" s="56">
        <v>120</v>
      </c>
      <c r="C171" s="46" t="s">
        <v>41</v>
      </c>
      <c r="D171" s="46" t="s">
        <v>42</v>
      </c>
      <c r="E171" s="46" t="s">
        <v>43</v>
      </c>
      <c r="F171" s="47">
        <v>200</v>
      </c>
      <c r="G171" s="48">
        <v>400</v>
      </c>
      <c r="H171" s="49">
        <v>0.805</v>
      </c>
      <c r="I171" s="50">
        <f t="shared" si="13"/>
        <v>30.41</v>
      </c>
      <c r="J171" s="82"/>
      <c r="K171" s="58">
        <f t="shared" si="11"/>
        <v>0</v>
      </c>
      <c r="L171" s="32">
        <f t="shared" si="12"/>
        <v>0</v>
      </c>
      <c r="M171" s="21"/>
    </row>
    <row r="172" spans="1:13" ht="12.75">
      <c r="A172" s="78"/>
      <c r="B172" s="56" t="s">
        <v>44</v>
      </c>
      <c r="C172" s="46" t="s">
        <v>148</v>
      </c>
      <c r="D172" s="46" t="s">
        <v>45</v>
      </c>
      <c r="E172" s="46" t="s">
        <v>46</v>
      </c>
      <c r="F172" s="47">
        <v>1</v>
      </c>
      <c r="G172" s="48">
        <v>1</v>
      </c>
      <c r="H172" s="49">
        <v>341</v>
      </c>
      <c r="I172" s="50">
        <f t="shared" si="13"/>
        <v>12882</v>
      </c>
      <c r="J172" s="82"/>
      <c r="K172" s="58">
        <f t="shared" si="11"/>
        <v>0</v>
      </c>
      <c r="L172" s="32">
        <f t="shared" si="12"/>
        <v>0</v>
      </c>
      <c r="M172" s="21"/>
    </row>
    <row r="173" spans="1:13" ht="12.75">
      <c r="A173" s="78"/>
      <c r="B173" s="56" t="s">
        <v>44</v>
      </c>
      <c r="C173" s="46" t="s">
        <v>148</v>
      </c>
      <c r="D173" s="46" t="s">
        <v>45</v>
      </c>
      <c r="E173" s="46" t="s">
        <v>46</v>
      </c>
      <c r="F173" s="47">
        <v>1</v>
      </c>
      <c r="G173" s="48">
        <v>2</v>
      </c>
      <c r="H173" s="49">
        <v>176</v>
      </c>
      <c r="I173" s="50">
        <f t="shared" si="13"/>
        <v>6648.77</v>
      </c>
      <c r="J173" s="82"/>
      <c r="K173" s="58">
        <f t="shared" si="11"/>
        <v>0</v>
      </c>
      <c r="L173" s="32">
        <f t="shared" si="12"/>
        <v>0</v>
      </c>
      <c r="M173" s="21"/>
    </row>
    <row r="174" spans="1:13" ht="12.75">
      <c r="A174" s="78"/>
      <c r="B174" s="56" t="s">
        <v>44</v>
      </c>
      <c r="C174" s="46" t="s">
        <v>148</v>
      </c>
      <c r="D174" s="46" t="s">
        <v>45</v>
      </c>
      <c r="E174" s="46" t="s">
        <v>46</v>
      </c>
      <c r="F174" s="47">
        <v>1</v>
      </c>
      <c r="G174" s="48">
        <v>3</v>
      </c>
      <c r="H174" s="49">
        <v>121</v>
      </c>
      <c r="I174" s="50">
        <f t="shared" si="13"/>
        <v>4571.03</v>
      </c>
      <c r="J174" s="82"/>
      <c r="K174" s="58">
        <f t="shared" si="11"/>
        <v>0</v>
      </c>
      <c r="L174" s="32">
        <f t="shared" si="12"/>
        <v>0</v>
      </c>
      <c r="M174" s="21"/>
    </row>
    <row r="175" spans="1:13" ht="12.75">
      <c r="A175" s="78"/>
      <c r="B175" s="56" t="s">
        <v>241</v>
      </c>
      <c r="C175" s="46" t="s">
        <v>242</v>
      </c>
      <c r="D175" s="46" t="s">
        <v>243</v>
      </c>
      <c r="E175" s="46" t="s">
        <v>244</v>
      </c>
      <c r="F175" s="47">
        <v>1</v>
      </c>
      <c r="G175" s="48">
        <v>1</v>
      </c>
      <c r="H175" s="49">
        <v>375</v>
      </c>
      <c r="I175" s="50">
        <f t="shared" si="13"/>
        <v>14166.42</v>
      </c>
      <c r="J175" s="82"/>
      <c r="K175" s="58">
        <f t="shared" si="11"/>
        <v>0</v>
      </c>
      <c r="L175" s="32">
        <f t="shared" si="12"/>
        <v>0</v>
      </c>
      <c r="M175" s="21"/>
    </row>
    <row r="176" spans="1:13" ht="12.75">
      <c r="A176" s="78"/>
      <c r="B176" s="56" t="s">
        <v>241</v>
      </c>
      <c r="C176" s="46" t="s">
        <v>242</v>
      </c>
      <c r="D176" s="46" t="s">
        <v>243</v>
      </c>
      <c r="E176" s="46" t="s">
        <v>244</v>
      </c>
      <c r="F176" s="47">
        <v>1</v>
      </c>
      <c r="G176" s="48">
        <v>2</v>
      </c>
      <c r="H176" s="49">
        <v>210</v>
      </c>
      <c r="I176" s="50">
        <f t="shared" si="13"/>
        <v>7933.2</v>
      </c>
      <c r="J176" s="82"/>
      <c r="K176" s="58">
        <f t="shared" si="11"/>
        <v>0</v>
      </c>
      <c r="L176" s="32">
        <f t="shared" si="12"/>
        <v>0</v>
      </c>
      <c r="M176" s="21"/>
    </row>
    <row r="177" spans="1:13" ht="12.75">
      <c r="A177" s="78"/>
      <c r="B177" s="56" t="s">
        <v>241</v>
      </c>
      <c r="C177" s="46" t="s">
        <v>242</v>
      </c>
      <c r="D177" s="46" t="s">
        <v>243</v>
      </c>
      <c r="E177" s="46" t="s">
        <v>244</v>
      </c>
      <c r="F177" s="47">
        <v>1</v>
      </c>
      <c r="G177" s="48">
        <v>3</v>
      </c>
      <c r="H177" s="49">
        <v>155</v>
      </c>
      <c r="I177" s="50">
        <f t="shared" si="13"/>
        <v>5855.45</v>
      </c>
      <c r="J177" s="82"/>
      <c r="K177" s="58">
        <f t="shared" si="11"/>
        <v>0</v>
      </c>
      <c r="L177" s="32">
        <f t="shared" si="12"/>
        <v>0</v>
      </c>
      <c r="M177" s="21"/>
    </row>
    <row r="178" spans="1:13" ht="12.75">
      <c r="A178" s="78"/>
      <c r="B178" s="56" t="s">
        <v>47</v>
      </c>
      <c r="C178" s="46" t="s">
        <v>149</v>
      </c>
      <c r="D178" s="46" t="s">
        <v>48</v>
      </c>
      <c r="E178" s="46" t="s">
        <v>245</v>
      </c>
      <c r="F178" s="47">
        <v>1</v>
      </c>
      <c r="G178" s="48">
        <v>3</v>
      </c>
      <c r="H178" s="49">
        <v>118.39999999999999</v>
      </c>
      <c r="I178" s="50">
        <f t="shared" si="13"/>
        <v>4472.81</v>
      </c>
      <c r="J178" s="82"/>
      <c r="K178" s="58">
        <f t="shared" si="11"/>
        <v>0</v>
      </c>
      <c r="L178" s="32">
        <f t="shared" si="12"/>
        <v>0</v>
      </c>
      <c r="M178" s="21"/>
    </row>
    <row r="179" spans="1:13" ht="12.75">
      <c r="A179" s="78"/>
      <c r="B179" s="56" t="s">
        <v>47</v>
      </c>
      <c r="C179" s="46" t="s">
        <v>149</v>
      </c>
      <c r="D179" s="46" t="s">
        <v>48</v>
      </c>
      <c r="E179" s="46" t="s">
        <v>245</v>
      </c>
      <c r="F179" s="47">
        <v>1</v>
      </c>
      <c r="G179" s="48">
        <v>4</v>
      </c>
      <c r="H179" s="49">
        <v>90.9</v>
      </c>
      <c r="I179" s="50">
        <f t="shared" si="13"/>
        <v>3433.94</v>
      </c>
      <c r="J179" s="82"/>
      <c r="K179" s="58">
        <f t="shared" si="11"/>
        <v>0</v>
      </c>
      <c r="L179" s="32">
        <f t="shared" si="12"/>
        <v>0</v>
      </c>
      <c r="M179" s="21"/>
    </row>
    <row r="180" spans="1:13" ht="12.75">
      <c r="A180" s="78"/>
      <c r="B180" s="56" t="s">
        <v>47</v>
      </c>
      <c r="C180" s="46" t="s">
        <v>149</v>
      </c>
      <c r="D180" s="46" t="s">
        <v>48</v>
      </c>
      <c r="E180" s="46" t="s">
        <v>245</v>
      </c>
      <c r="F180" s="47">
        <v>1</v>
      </c>
      <c r="G180" s="48">
        <v>5</v>
      </c>
      <c r="H180" s="49">
        <v>74.4</v>
      </c>
      <c r="I180" s="50">
        <f t="shared" si="13"/>
        <v>2810.62</v>
      </c>
      <c r="J180" s="82"/>
      <c r="K180" s="58">
        <f t="shared" si="11"/>
        <v>0</v>
      </c>
      <c r="L180" s="32">
        <f t="shared" si="12"/>
        <v>0</v>
      </c>
      <c r="M180" s="21"/>
    </row>
    <row r="181" spans="1:13" ht="12.75">
      <c r="A181" s="78"/>
      <c r="B181" s="56" t="s">
        <v>47</v>
      </c>
      <c r="C181" s="46" t="s">
        <v>149</v>
      </c>
      <c r="D181" s="46" t="s">
        <v>48</v>
      </c>
      <c r="E181" s="46" t="s">
        <v>245</v>
      </c>
      <c r="F181" s="47">
        <v>1</v>
      </c>
      <c r="G181" s="48">
        <v>6</v>
      </c>
      <c r="H181" s="49">
        <v>63.4</v>
      </c>
      <c r="I181" s="50">
        <f t="shared" si="13"/>
        <v>2395.07</v>
      </c>
      <c r="J181" s="82"/>
      <c r="K181" s="58">
        <f t="shared" si="11"/>
        <v>0</v>
      </c>
      <c r="L181" s="32">
        <f t="shared" si="12"/>
        <v>0</v>
      </c>
      <c r="M181" s="21"/>
    </row>
    <row r="182" spans="2:13" ht="12.75">
      <c r="B182" s="11"/>
      <c r="C182" s="17"/>
      <c r="D182" s="17"/>
      <c r="E182" s="17"/>
      <c r="F182" s="17"/>
      <c r="G182" s="33"/>
      <c r="H182" s="33"/>
      <c r="I182" s="113"/>
      <c r="J182" s="117" t="s">
        <v>355</v>
      </c>
      <c r="K182" s="114">
        <f>SUM(K8:K181)</f>
        <v>0</v>
      </c>
      <c r="L182" s="115">
        <f>SUM(L8:L181)</f>
        <v>0</v>
      </c>
      <c r="M182" s="21"/>
    </row>
    <row r="183" spans="2:13" ht="12.75">
      <c r="B183" s="13"/>
      <c r="C183" s="13" t="s">
        <v>94</v>
      </c>
      <c r="D183" s="17"/>
      <c r="E183" s="17"/>
      <c r="F183" s="17"/>
      <c r="G183" s="33"/>
      <c r="H183" s="33"/>
      <c r="I183" s="110"/>
      <c r="J183" s="107" t="s">
        <v>86</v>
      </c>
      <c r="K183" s="59">
        <f>L182*400</f>
        <v>0</v>
      </c>
      <c r="L183" s="26"/>
      <c r="M183" s="21"/>
    </row>
    <row r="184" spans="2:13" ht="12.75">
      <c r="B184" s="13"/>
      <c r="C184" s="61" t="s">
        <v>98</v>
      </c>
      <c r="D184" s="144"/>
      <c r="E184" s="145"/>
      <c r="F184" s="17"/>
      <c r="G184" s="33"/>
      <c r="H184" s="33"/>
      <c r="I184" s="111"/>
      <c r="J184" s="108" t="s">
        <v>150</v>
      </c>
      <c r="K184" s="58">
        <v>0</v>
      </c>
      <c r="L184" s="26"/>
      <c r="M184" s="21"/>
    </row>
    <row r="185" spans="2:12" ht="12.75">
      <c r="B185" s="13"/>
      <c r="C185" s="62" t="s">
        <v>97</v>
      </c>
      <c r="D185" s="142"/>
      <c r="E185" s="143"/>
      <c r="F185" s="17"/>
      <c r="G185" s="33"/>
      <c r="H185" s="33"/>
      <c r="I185" s="111"/>
      <c r="J185" s="108" t="s">
        <v>84</v>
      </c>
      <c r="K185" s="58">
        <f>IF(L182=0,0,L182*150+250)</f>
        <v>0</v>
      </c>
      <c r="L185" s="26"/>
    </row>
    <row r="186" spans="2:12" ht="12.75">
      <c r="B186" s="11"/>
      <c r="C186" s="62" t="s">
        <v>99</v>
      </c>
      <c r="D186" s="142"/>
      <c r="E186" s="143"/>
      <c r="F186" s="17"/>
      <c r="G186" s="33"/>
      <c r="H186" s="33"/>
      <c r="I186" s="111"/>
      <c r="J186" s="108" t="s">
        <v>82</v>
      </c>
      <c r="K186" s="58">
        <f>IF(L182=0,0,650)</f>
        <v>0</v>
      </c>
      <c r="L186" s="26"/>
    </row>
    <row r="187" spans="2:12" ht="12.75">
      <c r="B187" s="11"/>
      <c r="C187" s="62" t="s">
        <v>85</v>
      </c>
      <c r="D187" s="142"/>
      <c r="E187" s="143"/>
      <c r="F187" s="17"/>
      <c r="G187" s="33"/>
      <c r="H187" s="33"/>
      <c r="I187" s="111"/>
      <c r="J187" s="108" t="s">
        <v>83</v>
      </c>
      <c r="K187" s="58"/>
      <c r="L187" s="26"/>
    </row>
    <row r="188" spans="2:12" ht="12.75">
      <c r="B188" s="11"/>
      <c r="C188" s="62" t="s">
        <v>100</v>
      </c>
      <c r="D188" s="142" t="s">
        <v>105</v>
      </c>
      <c r="E188" s="143"/>
      <c r="F188" s="17"/>
      <c r="G188" s="33"/>
      <c r="H188" s="33"/>
      <c r="I188" s="111"/>
      <c r="J188" s="108" t="s">
        <v>121</v>
      </c>
      <c r="K188" s="58">
        <f>IF(L182=0,0,(IF(L182&lt;2,ROUND(10*H6,2),0)))</f>
        <v>0</v>
      </c>
      <c r="L188" s="26"/>
    </row>
    <row r="189" spans="2:12" ht="12.75" customHeight="1">
      <c r="B189" s="11"/>
      <c r="C189" s="63" t="s">
        <v>101</v>
      </c>
      <c r="D189" s="142"/>
      <c r="E189" s="143"/>
      <c r="F189" s="17"/>
      <c r="G189" s="33"/>
      <c r="H189" s="33"/>
      <c r="I189" s="112"/>
      <c r="J189" s="109" t="s">
        <v>87</v>
      </c>
      <c r="K189" s="60"/>
      <c r="L189" s="26"/>
    </row>
    <row r="190" spans="2:12" ht="12" customHeight="1">
      <c r="B190" s="12"/>
      <c r="C190" s="63" t="s">
        <v>102</v>
      </c>
      <c r="D190" s="142"/>
      <c r="E190" s="143"/>
      <c r="F190" s="17"/>
      <c r="G190" s="33"/>
      <c r="H190" s="33"/>
      <c r="I190" s="122"/>
      <c r="J190" s="123" t="s">
        <v>88</v>
      </c>
      <c r="K190" s="124">
        <f>SUM(K182:K189)</f>
        <v>0</v>
      </c>
      <c r="L190" s="125"/>
    </row>
    <row r="191" spans="2:12" ht="13.5">
      <c r="B191" s="12"/>
      <c r="C191" s="62" t="s">
        <v>103</v>
      </c>
      <c r="D191" s="142"/>
      <c r="E191" s="143"/>
      <c r="F191" s="17"/>
      <c r="G191" s="33"/>
      <c r="H191" s="33"/>
      <c r="I191" s="126"/>
      <c r="J191" s="127" t="s">
        <v>108</v>
      </c>
      <c r="K191" s="128"/>
      <c r="L191" s="132" t="s">
        <v>418</v>
      </c>
    </row>
    <row r="192" spans="2:12" ht="12.75">
      <c r="B192" s="11"/>
      <c r="C192" s="62" t="s">
        <v>104</v>
      </c>
      <c r="D192" s="142" t="s">
        <v>356</v>
      </c>
      <c r="E192" s="143"/>
      <c r="F192" s="17"/>
      <c r="G192" s="33"/>
      <c r="H192" s="33"/>
      <c r="I192" s="129"/>
      <c r="J192" s="130" t="s">
        <v>109</v>
      </c>
      <c r="K192" s="131">
        <f>K190-K191</f>
        <v>0</v>
      </c>
      <c r="L192" s="133">
        <f>ROUND(K192*18/118,2)</f>
        <v>0</v>
      </c>
    </row>
    <row r="193" spans="2:12" ht="12.75">
      <c r="B193" s="17"/>
      <c r="C193" s="27" t="s">
        <v>110</v>
      </c>
      <c r="D193" s="17"/>
      <c r="E193" s="17"/>
      <c r="F193" s="17"/>
      <c r="G193" s="19"/>
      <c r="H193" s="19"/>
      <c r="I193" s="19"/>
      <c r="K193" s="19"/>
      <c r="L193" s="19"/>
    </row>
    <row r="194" spans="1:12" ht="12.75">
      <c r="A194" s="80"/>
      <c r="B194" s="64"/>
      <c r="C194" s="65"/>
      <c r="D194" s="66"/>
      <c r="E194" s="66"/>
      <c r="F194" s="67"/>
      <c r="G194" s="68"/>
      <c r="H194" s="69"/>
      <c r="I194" s="70"/>
      <c r="J194" s="71"/>
      <c r="K194" s="70"/>
      <c r="L194" s="72"/>
    </row>
    <row r="195" spans="1:12" ht="12.75">
      <c r="A195" s="80"/>
      <c r="B195" s="64"/>
      <c r="C195" s="65"/>
      <c r="D195" s="66"/>
      <c r="E195" s="66"/>
      <c r="F195" s="67"/>
      <c r="G195" s="68"/>
      <c r="H195" s="69"/>
      <c r="I195" s="70"/>
      <c r="J195" s="71"/>
      <c r="K195" s="70"/>
      <c r="L195" s="72"/>
    </row>
    <row r="196" spans="1:12" ht="12.75">
      <c r="A196" s="80"/>
      <c r="B196" s="64"/>
      <c r="C196" s="65"/>
      <c r="D196" s="66"/>
      <c r="E196" s="66"/>
      <c r="F196" s="67"/>
      <c r="G196" s="73"/>
      <c r="H196" s="69"/>
      <c r="I196" s="70"/>
      <c r="J196" s="71"/>
      <c r="K196" s="70"/>
      <c r="L196" s="72"/>
    </row>
    <row r="197" spans="1:12" ht="12.75">
      <c r="A197" s="80"/>
      <c r="B197" s="64"/>
      <c r="C197" s="65"/>
      <c r="D197" s="66"/>
      <c r="E197" s="66"/>
      <c r="F197" s="67"/>
      <c r="G197" s="73"/>
      <c r="H197" s="69"/>
      <c r="I197" s="70"/>
      <c r="J197" s="71"/>
      <c r="K197" s="70"/>
      <c r="L197" s="72"/>
    </row>
    <row r="198" spans="1:12" ht="12.75">
      <c r="A198" s="80"/>
      <c r="B198" s="64"/>
      <c r="C198" s="65"/>
      <c r="D198" s="66"/>
      <c r="E198" s="66"/>
      <c r="F198" s="67"/>
      <c r="G198" s="73"/>
      <c r="H198" s="69"/>
      <c r="I198" s="70"/>
      <c r="J198" s="71"/>
      <c r="K198" s="70"/>
      <c r="L198" s="72"/>
    </row>
    <row r="199" spans="1:12" ht="12.75">
      <c r="A199" s="80"/>
      <c r="B199" s="64"/>
      <c r="C199" s="65"/>
      <c r="D199" s="66"/>
      <c r="E199" s="66"/>
      <c r="F199" s="67"/>
      <c r="G199" s="73"/>
      <c r="H199" s="69"/>
      <c r="I199" s="70"/>
      <c r="J199" s="71"/>
      <c r="K199" s="70"/>
      <c r="L199" s="72"/>
    </row>
    <row r="200" spans="1:12" ht="12.75">
      <c r="A200" s="80"/>
      <c r="B200" s="64"/>
      <c r="C200" s="65"/>
      <c r="D200" s="66"/>
      <c r="E200" s="66"/>
      <c r="F200" s="67"/>
      <c r="G200" s="73"/>
      <c r="H200" s="69"/>
      <c r="I200" s="70"/>
      <c r="J200" s="71"/>
      <c r="K200" s="70"/>
      <c r="L200" s="72"/>
    </row>
    <row r="201" spans="1:12" ht="12.75">
      <c r="A201" s="80"/>
      <c r="B201" s="64"/>
      <c r="C201" s="65"/>
      <c r="D201" s="66"/>
      <c r="E201" s="66"/>
      <c r="F201" s="67"/>
      <c r="G201" s="73"/>
      <c r="H201" s="69"/>
      <c r="I201" s="70"/>
      <c r="J201" s="71"/>
      <c r="K201" s="70"/>
      <c r="L201" s="72"/>
    </row>
    <row r="202" spans="1:12" ht="12.75">
      <c r="A202" s="80"/>
      <c r="B202" s="64"/>
      <c r="C202" s="65"/>
      <c r="D202" s="66"/>
      <c r="E202" s="66"/>
      <c r="F202" s="67"/>
      <c r="G202" s="73"/>
      <c r="H202" s="69"/>
      <c r="I202" s="70"/>
      <c r="J202" s="71"/>
      <c r="K202" s="70"/>
      <c r="L202" s="72"/>
    </row>
    <row r="203" spans="1:12" ht="12.75">
      <c r="A203" s="80"/>
      <c r="B203" s="64"/>
      <c r="C203" s="65"/>
      <c r="D203" s="66"/>
      <c r="E203" s="66"/>
      <c r="F203" s="67"/>
      <c r="G203" s="73"/>
      <c r="H203" s="69"/>
      <c r="I203" s="70"/>
      <c r="J203" s="71"/>
      <c r="K203" s="70"/>
      <c r="L203" s="72"/>
    </row>
    <row r="204" spans="1:12" ht="12.75">
      <c r="A204" s="80"/>
      <c r="B204" s="64"/>
      <c r="C204" s="65"/>
      <c r="D204" s="66"/>
      <c r="E204" s="66"/>
      <c r="F204" s="67"/>
      <c r="G204" s="73"/>
      <c r="H204" s="69"/>
      <c r="I204" s="70"/>
      <c r="J204" s="71"/>
      <c r="K204" s="70"/>
      <c r="L204" s="72"/>
    </row>
    <row r="205" spans="1:12" ht="12.75">
      <c r="A205" s="80"/>
      <c r="B205" s="64"/>
      <c r="C205" s="65"/>
      <c r="D205" s="66"/>
      <c r="E205" s="66"/>
      <c r="F205" s="67"/>
      <c r="G205" s="73"/>
      <c r="H205" s="69"/>
      <c r="I205" s="70"/>
      <c r="J205" s="71"/>
      <c r="K205" s="70"/>
      <c r="L205" s="72"/>
    </row>
    <row r="206" spans="1:12" ht="12.75">
      <c r="A206" s="80"/>
      <c r="B206" s="64"/>
      <c r="C206" s="65"/>
      <c r="D206" s="66"/>
      <c r="E206" s="66"/>
      <c r="F206" s="67"/>
      <c r="G206" s="73"/>
      <c r="H206" s="69"/>
      <c r="I206" s="70"/>
      <c r="J206" s="71"/>
      <c r="K206" s="70"/>
      <c r="L206" s="72"/>
    </row>
  </sheetData>
  <sheetProtection/>
  <mergeCells count="17">
    <mergeCell ref="B1:K1"/>
    <mergeCell ref="C7:E7"/>
    <mergeCell ref="B5:K5"/>
    <mergeCell ref="B2:K2"/>
    <mergeCell ref="B6:E6"/>
    <mergeCell ref="B3:K3"/>
    <mergeCell ref="J6:K6"/>
    <mergeCell ref="B4:K4"/>
    <mergeCell ref="D185:E185"/>
    <mergeCell ref="D184:E184"/>
    <mergeCell ref="D192:E192"/>
    <mergeCell ref="D189:E189"/>
    <mergeCell ref="D191:E191"/>
    <mergeCell ref="D186:E186"/>
    <mergeCell ref="D187:E187"/>
    <mergeCell ref="D188:E188"/>
    <mergeCell ref="D190:E190"/>
  </mergeCells>
  <hyperlinks>
    <hyperlink ref="B1" r:id="rId1" display="www.wildfish.ru"/>
    <hyperlink ref="B4:K4" location="'Условия получения скидки'!A1" display="При заказе от 5 коробок - скидка 1000 рублей с каждой коробки."/>
  </hyperlinks>
  <printOptions/>
  <pageMargins left="0.2" right="0.2" top="0.2" bottom="0.2" header="0.2" footer="0.2"/>
  <pageSetup horizontalDpi="600" verticalDpi="600" orientation="landscape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WildFish.RU</dc:creator>
  <cp:keywords/>
  <dc:description/>
  <cp:lastModifiedBy>M</cp:lastModifiedBy>
  <cp:lastPrinted>2010-11-27T14:41:09Z</cp:lastPrinted>
  <dcterms:created xsi:type="dcterms:W3CDTF">2008-11-30T11:39:45Z</dcterms:created>
  <dcterms:modified xsi:type="dcterms:W3CDTF">2014-04-16T11:48:20Z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