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5" yWindow="-75" windowWidth="19380" windowHeight="7725" activeTab="1"/>
  </bookViews>
  <sheets>
    <sheet name="Условия поставки" sheetId="5" r:id="rId1"/>
    <sheet name="Прайс" sheetId="1" r:id="rId2"/>
  </sheets>
  <definedNames>
    <definedName name="_xlnm._FilterDatabase" localSheetId="1" hidden="1">Прайс!$A$6:$M$143</definedName>
    <definedName name="_xlnm.Print_Area" localSheetId="1">Прайс!$A$2:$M$139</definedName>
    <definedName name="_xlnm.Print_Area" localSheetId="0">'Условия поставки'!$A$1:$A$115</definedName>
  </definedNames>
  <calcPr calcId="145621"/>
</workbook>
</file>

<file path=xl/calcChain.xml><?xml version="1.0" encoding="utf-8"?>
<calcChain xmlns="http://schemas.openxmlformats.org/spreadsheetml/2006/main">
  <c r="J14" i="1" l="1"/>
  <c r="L14" i="1" s="1"/>
  <c r="M14" i="1"/>
  <c r="J15" i="1"/>
  <c r="L15" i="1" s="1"/>
  <c r="M15" i="1"/>
  <c r="J16" i="1"/>
  <c r="L16" i="1" s="1"/>
  <c r="M16" i="1"/>
  <c r="J17" i="1"/>
  <c r="L17" i="1" s="1"/>
  <c r="M17" i="1"/>
  <c r="J18" i="1"/>
  <c r="L18" i="1" s="1"/>
  <c r="M18" i="1"/>
  <c r="J19" i="1"/>
  <c r="L19" i="1" s="1"/>
  <c r="M19" i="1"/>
  <c r="J20" i="1"/>
  <c r="L20" i="1" s="1"/>
  <c r="M20" i="1"/>
  <c r="J21" i="1"/>
  <c r="L21" i="1" s="1"/>
  <c r="M21" i="1"/>
  <c r="J22" i="1"/>
  <c r="L22" i="1" s="1"/>
  <c r="M22" i="1"/>
  <c r="J23" i="1"/>
  <c r="L23" i="1" s="1"/>
  <c r="M23" i="1"/>
  <c r="J24" i="1"/>
  <c r="L24" i="1" s="1"/>
  <c r="M24" i="1"/>
  <c r="J25" i="1"/>
  <c r="L25" i="1" s="1"/>
  <c r="M25" i="1"/>
  <c r="J26" i="1"/>
  <c r="L26" i="1" s="1"/>
  <c r="M26" i="1"/>
  <c r="J27" i="1"/>
  <c r="L27" i="1" s="1"/>
  <c r="M27" i="1"/>
  <c r="J28" i="1"/>
  <c r="L28" i="1" s="1"/>
  <c r="M28" i="1"/>
  <c r="J29" i="1"/>
  <c r="L29" i="1" s="1"/>
  <c r="M29" i="1"/>
  <c r="J30" i="1"/>
  <c r="L30" i="1" s="1"/>
  <c r="M30" i="1"/>
  <c r="J31" i="1"/>
  <c r="L31" i="1" s="1"/>
  <c r="M31" i="1"/>
  <c r="J32" i="1"/>
  <c r="L32" i="1" s="1"/>
  <c r="M32" i="1"/>
  <c r="J33" i="1"/>
  <c r="L33" i="1" s="1"/>
  <c r="M33" i="1"/>
  <c r="J34" i="1"/>
  <c r="L34" i="1" s="1"/>
  <c r="M34" i="1"/>
  <c r="J35" i="1"/>
  <c r="L35" i="1" s="1"/>
  <c r="M35" i="1"/>
  <c r="J36" i="1"/>
  <c r="L36" i="1" s="1"/>
  <c r="M36" i="1"/>
  <c r="J37" i="1"/>
  <c r="L37" i="1" s="1"/>
  <c r="M37" i="1"/>
  <c r="J38" i="1"/>
  <c r="L38" i="1" s="1"/>
  <c r="M38" i="1"/>
  <c r="J39" i="1"/>
  <c r="L39" i="1" s="1"/>
  <c r="M39" i="1"/>
  <c r="J40" i="1"/>
  <c r="L40" i="1" s="1"/>
  <c r="M40" i="1"/>
  <c r="J41" i="1"/>
  <c r="L41" i="1" s="1"/>
  <c r="M41" i="1"/>
  <c r="J42" i="1"/>
  <c r="L42" i="1" s="1"/>
  <c r="M42" i="1"/>
  <c r="J43" i="1"/>
  <c r="L43" i="1" s="1"/>
  <c r="M43" i="1"/>
  <c r="J44" i="1"/>
  <c r="L44" i="1" s="1"/>
  <c r="M44" i="1"/>
  <c r="J45" i="1"/>
  <c r="L45" i="1" s="1"/>
  <c r="M45" i="1"/>
  <c r="J46" i="1"/>
  <c r="L46" i="1" s="1"/>
  <c r="M46" i="1"/>
  <c r="J47" i="1"/>
  <c r="L47" i="1" s="1"/>
  <c r="M47" i="1"/>
  <c r="J48" i="1"/>
  <c r="L48" i="1" s="1"/>
  <c r="M48" i="1"/>
  <c r="J49" i="1"/>
  <c r="L49" i="1" s="1"/>
  <c r="M49" i="1"/>
  <c r="J50" i="1"/>
  <c r="L50" i="1" s="1"/>
  <c r="M50" i="1"/>
  <c r="J51" i="1"/>
  <c r="L51" i="1" s="1"/>
  <c r="M51" i="1"/>
  <c r="J52" i="1"/>
  <c r="L52" i="1" s="1"/>
  <c r="M52" i="1"/>
  <c r="J53" i="1"/>
  <c r="L53" i="1" s="1"/>
  <c r="M53" i="1"/>
  <c r="J54" i="1"/>
  <c r="L54" i="1" s="1"/>
  <c r="M54" i="1"/>
  <c r="J55" i="1"/>
  <c r="L55" i="1" s="1"/>
  <c r="M55" i="1"/>
  <c r="J56" i="1"/>
  <c r="L56" i="1" s="1"/>
  <c r="M56" i="1"/>
  <c r="J57" i="1"/>
  <c r="L57" i="1" s="1"/>
  <c r="M57" i="1"/>
  <c r="J58" i="1"/>
  <c r="L58" i="1" s="1"/>
  <c r="M58" i="1"/>
  <c r="J59" i="1"/>
  <c r="L59" i="1" s="1"/>
  <c r="M59" i="1"/>
  <c r="J60" i="1"/>
  <c r="L60" i="1" s="1"/>
  <c r="M60" i="1"/>
  <c r="J61" i="1"/>
  <c r="L61" i="1" s="1"/>
  <c r="M61" i="1"/>
  <c r="J62" i="1"/>
  <c r="L62" i="1" s="1"/>
  <c r="M62" i="1"/>
  <c r="J63" i="1"/>
  <c r="L63" i="1" s="1"/>
  <c r="M63" i="1"/>
  <c r="J64" i="1"/>
  <c r="L64" i="1" s="1"/>
  <c r="M64" i="1"/>
  <c r="J65" i="1"/>
  <c r="L65" i="1" s="1"/>
  <c r="M65" i="1"/>
  <c r="J66" i="1"/>
  <c r="L66" i="1" s="1"/>
  <c r="M66" i="1"/>
  <c r="J67" i="1"/>
  <c r="L67" i="1" s="1"/>
  <c r="M67" i="1"/>
  <c r="J13" i="1" l="1"/>
  <c r="L13" i="1" s="1"/>
  <c r="M13" i="1"/>
  <c r="J68" i="1"/>
  <c r="L68" i="1" s="1"/>
  <c r="M68" i="1"/>
  <c r="J69" i="1"/>
  <c r="L69" i="1" s="1"/>
  <c r="M69" i="1"/>
  <c r="J70" i="1"/>
  <c r="M70" i="1"/>
  <c r="J71" i="1"/>
  <c r="L71" i="1" s="1"/>
  <c r="M71" i="1"/>
  <c r="J72" i="1"/>
  <c r="L72" i="1" s="1"/>
  <c r="M72" i="1"/>
  <c r="J73" i="1"/>
  <c r="L73" i="1" s="1"/>
  <c r="M73" i="1"/>
  <c r="J74" i="1"/>
  <c r="M74" i="1"/>
  <c r="J75" i="1"/>
  <c r="L75" i="1" s="1"/>
  <c r="M75" i="1"/>
  <c r="J76" i="1"/>
  <c r="L76" i="1" s="1"/>
  <c r="M76" i="1"/>
  <c r="J77" i="1"/>
  <c r="L77" i="1" s="1"/>
  <c r="M77" i="1"/>
  <c r="J78" i="1"/>
  <c r="M78" i="1"/>
  <c r="J79" i="1"/>
  <c r="L79" i="1" s="1"/>
  <c r="M79" i="1"/>
  <c r="J80" i="1"/>
  <c r="L80" i="1" s="1"/>
  <c r="M80" i="1"/>
  <c r="J81" i="1"/>
  <c r="L81" i="1" s="1"/>
  <c r="M81" i="1"/>
  <c r="J82" i="1"/>
  <c r="M82" i="1"/>
  <c r="J83" i="1"/>
  <c r="L83" i="1" s="1"/>
  <c r="M83" i="1"/>
  <c r="J84" i="1"/>
  <c r="L84" i="1" s="1"/>
  <c r="M84" i="1"/>
  <c r="J85" i="1"/>
  <c r="L85" i="1" s="1"/>
  <c r="M85" i="1"/>
  <c r="J86" i="1"/>
  <c r="M86" i="1"/>
  <c r="L86" i="1" l="1"/>
  <c r="L82" i="1"/>
  <c r="L78" i="1"/>
  <c r="L74" i="1"/>
  <c r="L70" i="1"/>
  <c r="J89" i="1"/>
  <c r="L89" i="1" s="1"/>
  <c r="M89" i="1"/>
  <c r="J90" i="1"/>
  <c r="L90" i="1" s="1"/>
  <c r="M90" i="1"/>
  <c r="J91" i="1"/>
  <c r="L91" i="1" s="1"/>
  <c r="M91" i="1"/>
  <c r="J92" i="1"/>
  <c r="L92" i="1" s="1"/>
  <c r="M92" i="1"/>
  <c r="J93" i="1"/>
  <c r="L93" i="1" s="1"/>
  <c r="M93" i="1"/>
  <c r="J94" i="1"/>
  <c r="L94" i="1" s="1"/>
  <c r="M94" i="1"/>
  <c r="J95" i="1"/>
  <c r="L95" i="1" s="1"/>
  <c r="M95" i="1"/>
  <c r="J96" i="1"/>
  <c r="L96" i="1" s="1"/>
  <c r="M96" i="1"/>
  <c r="J97" i="1"/>
  <c r="L97" i="1" s="1"/>
  <c r="M97" i="1"/>
  <c r="J98" i="1"/>
  <c r="L98" i="1" s="1"/>
  <c r="M98" i="1"/>
  <c r="J99" i="1"/>
  <c r="L99" i="1" s="1"/>
  <c r="M99" i="1"/>
  <c r="J100" i="1"/>
  <c r="L100" i="1" s="1"/>
  <c r="M100" i="1"/>
  <c r="J101" i="1"/>
  <c r="L101" i="1" s="1"/>
  <c r="M101" i="1"/>
  <c r="J102" i="1"/>
  <c r="L102" i="1" s="1"/>
  <c r="M102" i="1"/>
  <c r="J103" i="1"/>
  <c r="L103" i="1" s="1"/>
  <c r="M103" i="1"/>
  <c r="J104" i="1"/>
  <c r="L104" i="1" s="1"/>
  <c r="M104" i="1"/>
  <c r="J105" i="1"/>
  <c r="L105" i="1" s="1"/>
  <c r="M105" i="1"/>
  <c r="J106" i="1"/>
  <c r="L106" i="1" s="1"/>
  <c r="M106" i="1"/>
  <c r="J107" i="1"/>
  <c r="L107" i="1" s="1"/>
  <c r="M107" i="1"/>
  <c r="J108" i="1"/>
  <c r="L108" i="1" s="1"/>
  <c r="M108" i="1"/>
  <c r="J109" i="1"/>
  <c r="L109" i="1" s="1"/>
  <c r="M109" i="1"/>
  <c r="J110" i="1"/>
  <c r="L110" i="1" s="1"/>
  <c r="M110" i="1"/>
  <c r="J111" i="1"/>
  <c r="L111" i="1" s="1"/>
  <c r="M111" i="1"/>
  <c r="J112" i="1"/>
  <c r="L112" i="1" s="1"/>
  <c r="M112" i="1"/>
  <c r="J113" i="1"/>
  <c r="L113" i="1" s="1"/>
  <c r="M113" i="1"/>
  <c r="J114" i="1"/>
  <c r="L114" i="1" s="1"/>
  <c r="M114" i="1"/>
  <c r="J115" i="1"/>
  <c r="L115" i="1" s="1"/>
  <c r="M115" i="1"/>
  <c r="J116" i="1"/>
  <c r="L116" i="1" s="1"/>
  <c r="M116" i="1"/>
  <c r="J117" i="1"/>
  <c r="L117" i="1" s="1"/>
  <c r="M117" i="1"/>
  <c r="J118" i="1"/>
  <c r="L118" i="1" s="1"/>
  <c r="M118" i="1"/>
  <c r="J121" i="1" l="1"/>
  <c r="L121" i="1" s="1"/>
  <c r="M121" i="1"/>
  <c r="J122" i="1"/>
  <c r="L122" i="1" s="1"/>
  <c r="M122" i="1"/>
  <c r="J123" i="1"/>
  <c r="L123" i="1" s="1"/>
  <c r="M123" i="1"/>
  <c r="J124" i="1"/>
  <c r="L124" i="1" s="1"/>
  <c r="M124" i="1"/>
  <c r="J125" i="1"/>
  <c r="L125" i="1" s="1"/>
  <c r="M125" i="1"/>
  <c r="J126" i="1"/>
  <c r="L126" i="1" s="1"/>
  <c r="M126" i="1"/>
  <c r="J127" i="1"/>
  <c r="L127" i="1" s="1"/>
  <c r="M127" i="1"/>
  <c r="J119" i="1" l="1"/>
  <c r="M119" i="1"/>
  <c r="J120" i="1"/>
  <c r="M120" i="1"/>
  <c r="L119" i="1" l="1"/>
  <c r="L120" i="1"/>
  <c r="K5" i="1"/>
  <c r="O67" i="1" l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64" i="1"/>
  <c r="O56" i="1"/>
  <c r="O48" i="1"/>
  <c r="O40" i="1"/>
  <c r="O32" i="1"/>
  <c r="O24" i="1"/>
  <c r="O16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60" i="1"/>
  <c r="O52" i="1"/>
  <c r="O44" i="1"/>
  <c r="O36" i="1"/>
  <c r="O28" i="1"/>
  <c r="O20" i="1"/>
  <c r="O65" i="1"/>
  <c r="O61" i="1"/>
  <c r="O57" i="1"/>
  <c r="O53" i="1"/>
  <c r="O49" i="1"/>
  <c r="O45" i="1"/>
  <c r="O41" i="1"/>
  <c r="O37" i="1"/>
  <c r="O33" i="1"/>
  <c r="O29" i="1"/>
  <c r="O25" i="1"/>
  <c r="O21" i="1"/>
  <c r="O17" i="1"/>
  <c r="O86" i="1"/>
  <c r="O70" i="1"/>
  <c r="O83" i="1"/>
  <c r="O80" i="1"/>
  <c r="O85" i="1"/>
  <c r="O77" i="1"/>
  <c r="O69" i="1"/>
  <c r="O82" i="1"/>
  <c r="O79" i="1"/>
  <c r="O76" i="1"/>
  <c r="O13" i="1"/>
  <c r="O78" i="1"/>
  <c r="O75" i="1"/>
  <c r="O72" i="1"/>
  <c r="O81" i="1"/>
  <c r="O73" i="1"/>
  <c r="O74" i="1"/>
  <c r="O71" i="1"/>
  <c r="O84" i="1"/>
  <c r="O68" i="1"/>
  <c r="O118" i="1"/>
  <c r="O114" i="1"/>
  <c r="O110" i="1"/>
  <c r="O106" i="1"/>
  <c r="O102" i="1"/>
  <c r="O98" i="1"/>
  <c r="O94" i="1"/>
  <c r="O90" i="1"/>
  <c r="O117" i="1"/>
  <c r="O113" i="1"/>
  <c r="O109" i="1"/>
  <c r="O105" i="1"/>
  <c r="O101" i="1"/>
  <c r="O97" i="1"/>
  <c r="O93" i="1"/>
  <c r="O89" i="1"/>
  <c r="O111" i="1"/>
  <c r="O107" i="1"/>
  <c r="O103" i="1"/>
  <c r="O99" i="1"/>
  <c r="O91" i="1"/>
  <c r="O116" i="1"/>
  <c r="O112" i="1"/>
  <c r="O108" i="1"/>
  <c r="O104" i="1"/>
  <c r="O100" i="1"/>
  <c r="O96" i="1"/>
  <c r="O92" i="1"/>
  <c r="O115" i="1"/>
  <c r="O95" i="1"/>
  <c r="O123" i="1"/>
  <c r="O127" i="1"/>
  <c r="O124" i="1"/>
  <c r="O125" i="1"/>
  <c r="O126" i="1"/>
  <c r="O121" i="1"/>
  <c r="O122" i="1"/>
  <c r="O120" i="1"/>
  <c r="O119" i="1"/>
  <c r="J87" i="1"/>
  <c r="L87" i="1" s="1"/>
  <c r="M87" i="1"/>
  <c r="J88" i="1"/>
  <c r="L88" i="1" s="1"/>
  <c r="M88" i="1"/>
  <c r="O87" i="1" l="1"/>
  <c r="O88" i="1"/>
  <c r="J11" i="1" l="1"/>
  <c r="L11" i="1" s="1"/>
  <c r="M11" i="1"/>
  <c r="J12" i="1"/>
  <c r="L12" i="1" s="1"/>
  <c r="M12" i="1"/>
  <c r="O12" i="1" l="1"/>
  <c r="O11" i="1"/>
  <c r="M130" i="1" l="1"/>
  <c r="L130" i="1" s="1"/>
  <c r="J10" i="1"/>
  <c r="M10" i="1"/>
  <c r="J9" i="1"/>
  <c r="J8" i="1"/>
  <c r="L8" i="1" s="1"/>
  <c r="J7" i="1"/>
  <c r="M9" i="1"/>
  <c r="M7" i="1"/>
  <c r="M8" i="1"/>
  <c r="M128" i="1" l="1"/>
  <c r="M5" i="1" s="1"/>
  <c r="M2" i="1" s="1"/>
  <c r="L129" i="1" s="1"/>
  <c r="O9" i="1"/>
  <c r="O7" i="1"/>
  <c r="O10" i="1"/>
  <c r="L9" i="1"/>
  <c r="O8" i="1"/>
  <c r="L10" i="1"/>
  <c r="L7" i="1"/>
  <c r="L128" i="1" l="1"/>
  <c r="L135" i="1" s="1"/>
  <c r="L137" i="1" s="1"/>
</calcChain>
</file>

<file path=xl/sharedStrings.xml><?xml version="1.0" encoding="utf-8"?>
<sst xmlns="http://schemas.openxmlformats.org/spreadsheetml/2006/main" count="701" uniqueCount="506">
  <si>
    <t>в наличии</t>
  </si>
  <si>
    <t>СДЕЛАННЫЙ ВАМИ ЗАКАЗ ОЗНАЧАЕТ, ЧТО ВЫ ВНИМАТЕЛЬНО ОЗНАКОМИЛИСЬ И СОГЛАСНЫ С УСЛОВИЯМИ ПОСТАВКИ.</t>
  </si>
  <si>
    <t>www.wildfish.ru</t>
  </si>
  <si>
    <t>№ кор.</t>
  </si>
  <si>
    <t>Код</t>
  </si>
  <si>
    <t>НАЗВАНИЯ</t>
  </si>
  <si>
    <t>шт. в коробке</t>
  </si>
  <si>
    <t>Ваш заказ штук</t>
  </si>
  <si>
    <t>Сумма, руб.</t>
  </si>
  <si>
    <t>Часть коробки</t>
  </si>
  <si>
    <t>ФИО получателя:</t>
  </si>
  <si>
    <t>Фирма:</t>
  </si>
  <si>
    <t>Мобильный тел.:</t>
  </si>
  <si>
    <t>E-mail:</t>
  </si>
  <si>
    <t>ветсправка</t>
  </si>
  <si>
    <t>скидка/наценка</t>
  </si>
  <si>
    <t>другое</t>
  </si>
  <si>
    <t>Комментарий:</t>
  </si>
  <si>
    <t>ИТОГО:</t>
  </si>
  <si>
    <t>ОПЛАЧЕНО: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</si>
  <si>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</si>
  <si>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</si>
  <si>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</si>
  <si>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>ФОРМИРОВАНИЕ ЗАКАЗА</t>
  </si>
  <si>
    <t>2. ТРАНЗИТНАЯ ОТПРАВКА В РЕГИОНЫ</t>
  </si>
  <si>
    <t>1. УСЛОВИЯ ПОСТАВКИ В ПОДОЛЬСК</t>
  </si>
  <si>
    <t>С Уважением, WildFish Company</t>
  </si>
  <si>
    <t xml:space="preserve">Предлагаем Вашему вниманию транзитный прайс-лист аквариумных гидробионтов, поставляемых по  </t>
  </si>
  <si>
    <t xml:space="preserve">Поставка осуществляется по предварительному заказу, согласно запланированному графику. График поставок </t>
  </si>
  <si>
    <t>Минимальный заказ одного вида (артикула) - 1 шт.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</si>
  <si>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</si>
  <si>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</si>
  <si>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</si>
  <si>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 xml:space="preserve">В случае отсутствия списка замен или отсутствия в наличии позиций из этого списка на момент отправки - 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</si>
  <si>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</si>
  <si>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</si>
  <si>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ОПЛАТА  ЗАКАЗА,  СРОКИ</t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</si>
  <si>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</si>
  <si>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</si>
  <si>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</si>
  <si>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</si>
  <si>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</si>
  <si>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</si>
  <si>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Мы не имеем возможности контролировать экстерьерные особенности поступающих животных, можем только</t>
  </si>
  <si>
    <t>СОПРОВОДИТЕЛЬНАЯ ДОКУМЕНТАЦИЯ</t>
  </si>
  <si>
    <t xml:space="preserve">   2. Ветеринарный сертификат</t>
  </si>
  <si>
    <t>По запросу:</t>
  </si>
  <si>
    <t xml:space="preserve">   4. Счет-фактура</t>
  </si>
  <si>
    <t>О дополнительных необходимых Вам документах сообщите нам заранее.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</si>
  <si>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</si>
  <si>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Внимание! При отсутствии списка замен поставщик делает замены на свое усмотрение, претензии не принимаются!</t>
  </si>
  <si>
    <t>Всем:</t>
  </si>
  <si>
    <t>предварительному заказу. Указанные цены не включают расходов по транзиту рыбы из Сингапура до</t>
  </si>
  <si>
    <t>к транспортировке. Список замен должен быть не менее 40% объема заказа.</t>
  </si>
  <si>
    <t>ЗАМЕНЫ (не менее 40% от объема заказа):</t>
  </si>
  <si>
    <t>Ваш заказ, коробок:</t>
  </si>
  <si>
    <t>К ОПЛАТЕ:</t>
  </si>
  <si>
    <t>Заказ:</t>
  </si>
  <si>
    <t>Доставка из Сингапура, руб/кор.</t>
  </si>
  <si>
    <t>цена без учета доставки, руб.</t>
  </si>
  <si>
    <t>доставка из Сингапура</t>
  </si>
  <si>
    <t>всего:</t>
  </si>
  <si>
    <t>Город:</t>
  </si>
  <si>
    <t>На сколько голов нужна ветсправка:</t>
  </si>
  <si>
    <t>транспорт</t>
  </si>
  <si>
    <t>Полезные ссылки:</t>
  </si>
  <si>
    <t>Все прайсы WildFish.RU</t>
  </si>
  <si>
    <t>WildFish.RU</t>
  </si>
  <si>
    <t xml:space="preserve">Потери компенсируются по цене Сингапура (столбец "цена без учета доставки, руб." в прайсе), стоимость </t>
  </si>
  <si>
    <t>доставки из Сингапура не компенсируется.</t>
  </si>
  <si>
    <t xml:space="preserve">переупаковки. </t>
  </si>
  <si>
    <t>Транзит морских заказов по спецценам в другие регионы осуществляется сразу после получения в Москве, без</t>
  </si>
  <si>
    <t>ПАДЕЖ  ПО  ПРИБЫТИИ  В РЕГИОН  (DOA - Dead On Arrival)</t>
  </si>
  <si>
    <t xml:space="preserve">3. Фото и список должны быть получены нами на info@wildfish.ru на следующий день после поставки, в среду, </t>
  </si>
  <si>
    <t>доставки из Сингапура и доставки по РФ не компенсируется) только при соблюдении условий:</t>
  </si>
  <si>
    <t>авиа</t>
  </si>
  <si>
    <r>
      <t xml:space="preserve">1. Клиентом предоставляется </t>
    </r>
    <r>
      <rPr>
        <u/>
        <sz val="10"/>
        <rFont val="Arial"/>
        <family val="2"/>
        <charset val="204"/>
      </rPr>
      <t>фото</t>
    </r>
    <r>
      <rPr>
        <sz val="10"/>
        <rFont val="Arial"/>
        <family val="2"/>
        <charset val="204"/>
      </rPr>
      <t xml:space="preserve"> погибших гидробионтов на светлом фоне в один слой, чтобы их можно было</t>
    </r>
  </si>
  <si>
    <r>
      <t xml:space="preserve">2. Клиентом предоставляется </t>
    </r>
    <r>
      <rPr>
        <u/>
        <sz val="10"/>
        <rFont val="Arial"/>
        <family val="2"/>
        <charset val="204"/>
      </rPr>
      <t>список</t>
    </r>
    <r>
      <rPr>
        <sz val="10"/>
        <rFont val="Arial"/>
        <family val="2"/>
        <charset val="204"/>
      </rPr>
      <t xml:space="preserve"> погибших гидробионтов в формате "код - название - количество".</t>
    </r>
  </si>
  <si>
    <t xml:space="preserve">Падеж компенсируется по цене Сингапура (столбец "цена без учета доставки, руб." в прайсе, стоимость </t>
  </si>
  <si>
    <t>Претензии по недостаче не принимаются.</t>
  </si>
  <si>
    <t>M</t>
  </si>
  <si>
    <t>голов:</t>
  </si>
  <si>
    <t>Контакты: +7(962)958-77-11, info@wildfish.ru. Московская область, г.Подольск, ул. Б.Серпуховская 43.</t>
  </si>
  <si>
    <t>Мы оставляем за собой право отказать в приеме заявки по любой причине.</t>
  </si>
  <si>
    <t>факт.кор.</t>
  </si>
  <si>
    <t>Для удобства клиента, справочная информация:</t>
  </si>
  <si>
    <t>цена от 1кор. с учетом доставки</t>
  </si>
  <si>
    <t>сумма без доставки, руб.</t>
  </si>
  <si>
    <t>I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</si>
  <si>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</si>
  <si>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</si>
  <si>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>опубликован на нашем сайте: http://wildfish.ru/calendar. Даты поставок могут сдвигаться, следите за графиком.</t>
  </si>
  <si>
    <t>Цены в рублях варьируются от поставки к поставке в зависимости от курса у.е. ($ЦБ+5%).</t>
  </si>
  <si>
    <r>
      <t xml:space="preserve">цена без учета доставки, руб. </t>
    </r>
    <r>
      <rPr>
        <sz val="8"/>
        <color indexed="55"/>
        <rFont val="Arial Narrow"/>
        <family val="2"/>
        <charset val="204"/>
      </rPr>
      <t>($ + 5%)</t>
    </r>
  </si>
  <si>
    <t>В связи с этим, количество фактических коробок может отличаться от количества расчетных "коробок" паклиста.</t>
  </si>
  <si>
    <t>Претензии по заполнению коробок с отклонением от 100% в любую сторону не принимаются.</t>
  </si>
  <si>
    <r>
      <t xml:space="preserve">рыбы. Указанное количество "шт. в коробке" может быть точно соблюдено только при заказе </t>
    </r>
    <r>
      <rPr>
        <u/>
        <sz val="10"/>
        <rFont val="Arial"/>
        <family val="2"/>
        <charset val="204"/>
      </rPr>
      <t>полной коробки</t>
    </r>
  </si>
  <si>
    <t xml:space="preserve">Если выслана более крупная рыба (без пересчета цены как для размера +1) и были использованы бОльшие </t>
  </si>
  <si>
    <t>пакеты, заполнение расчетной коробки в паклисте может быть менее 1,00, но на деле коробка заполнена целиком.</t>
  </si>
  <si>
    <t>разводной рыбы (около которой есть пометка "разведение") одного вида и размера.</t>
  </si>
  <si>
    <t>очень крупный. Все определения размеров относятся к торговым, а не к фактическим размерам данного вида.</t>
  </si>
  <si>
    <r>
      <rPr>
        <b/>
        <sz val="10"/>
        <rFont val="Arial"/>
        <family val="2"/>
        <charset val="204"/>
      </rPr>
      <t>Размеры:</t>
    </r>
    <r>
      <rPr>
        <sz val="10"/>
        <rFont val="Arial"/>
        <family val="2"/>
        <charset val="204"/>
      </rPr>
      <t xml:space="preserve"> T - Tiny, крошечный; S - Small, маленький; M - Medium, средний; L - Large, крупный; XL - Extra Large,</t>
    </r>
  </si>
  <si>
    <t xml:space="preserve">     не пересчитываются). Курс может пересчитываться ежедневно либо постфактум, на момент оплаты заказа.</t>
  </si>
  <si>
    <t>Free - любой.</t>
  </si>
  <si>
    <t>Минимальный общий заказ - 1 полная коробка, заказы принимаются только полными коробками.</t>
  </si>
  <si>
    <t>Курс $ ЦБ</t>
  </si>
  <si>
    <t>Любые претензии принимаются только при самовывозе из нашего аквакомплекса в Подольске.</t>
  </si>
  <si>
    <t>Размеры в сантиметрах указаны минимальные, если фактический размер крупнее - претензии не принимаются.</t>
  </si>
  <si>
    <t>Обновить прайс</t>
  </si>
  <si>
    <t>Фото: мягкие кораллы,</t>
  </si>
  <si>
    <t>актинии</t>
  </si>
  <si>
    <t>Примеры отправляемых актиний и мягких кораллов на фото в каталоге, все фото предоставлены поставщиком.</t>
  </si>
  <si>
    <t>Внешний вид кораллов может незначительно меняться ввиду их природного происхождения.</t>
  </si>
  <si>
    <t>полностью под ответственность клиента.</t>
  </si>
  <si>
    <t>спецпредложение по цене и/или рискованная позиция, претензии не принимаются, падеж не списывается, заказ</t>
  </si>
  <si>
    <t>поделиться опытом предыдущих поставок. Претензии по экстерьеру не принимаются.</t>
  </si>
  <si>
    <t>Оплата (физлицо или юрлицо):</t>
  </si>
  <si>
    <t>Premnas biaculeatus</t>
  </si>
  <si>
    <t>Никакие скидки не распространяются.</t>
  </si>
  <si>
    <t xml:space="preserve">Допускаются увеличенные заказы до 10% на коробку. </t>
  </si>
  <si>
    <t xml:space="preserve">Если Вы получили море из разных стран, не смешивайте погибших гидробионтов из разных стран в одном кадре, </t>
  </si>
  <si>
    <t>такие фото не принимаются, падеж не компенсируется. На каждую страну - по одной фотографии.</t>
  </si>
  <si>
    <t>не позднее 10:00 МСК. Претензии принимаются только на info@wildfish.ru, а не в WhatsApp, Viber и т.п.</t>
  </si>
  <si>
    <t xml:space="preserve">Претензии, поступившие позднее среды 10:00 МСК и/или не на info@wildfish.ru, а также частичные претензии </t>
  </si>
  <si>
    <t xml:space="preserve">(список без фото, фото без списка), мы не рассматриваем. Если получение рыбы планируется заведомо позднее, </t>
  </si>
  <si>
    <t>но при этом Вы категорически не желаете работать без компенсаций, то рекомендуем Вам воздержаться от заказа.</t>
  </si>
  <si>
    <t>ТЕРМИНЫ И ОБОЗНАЧЕНИЯ</t>
  </si>
  <si>
    <r>
      <t>"</t>
    </r>
    <r>
      <rPr>
        <b/>
        <sz val="10"/>
        <rFont val="Arial"/>
        <family val="2"/>
        <charset val="204"/>
      </rPr>
      <t>Поставка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</si>
  <si>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r>
      <t>"</t>
    </r>
    <r>
      <rPr>
        <b/>
        <sz val="10"/>
        <rFont val="Arial"/>
        <family val="2"/>
        <charset val="204"/>
      </rPr>
      <t>Заявки до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</si>
  <si>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</si>
  <si>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r>
      <rPr>
        <b/>
        <sz val="10"/>
        <rFont val="Arial"/>
        <family val="2"/>
        <charset val="204"/>
      </rPr>
      <t>Шт. в коробке</t>
    </r>
    <r>
      <rPr>
        <sz val="10"/>
        <rFont val="Arial"/>
        <family val="2"/>
        <charset val="204"/>
      </rPr>
      <t xml:space="preserve"> - приблизительное количество, может сильно варьироваться в зависимости от размера дикой</t>
    </r>
  </si>
  <si>
    <t>в Подольске.</t>
  </si>
  <si>
    <t>ИЗМЕНЕНИЕ  ИЛИ  ДОПОЛНЕНИЕ  ЗАКАЗА,  ОТКАЗ  ОТ  ЗАКАЗА,  СРОКИ</t>
  </si>
  <si>
    <t xml:space="preserve">мы дополнительно уведомляем Вас по e-mail или телефону). Если сумма заказа после его изменения увеличилась, </t>
  </si>
  <si>
    <t>Вы можете дополнить свой заказ (добавить коробки) и оплатить его до окончания приема заявок.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</si>
  <si>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</si>
  <si>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</si>
  <si>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</si>
  <si>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</si>
  <si>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 xml:space="preserve">Экстренные или форс-мажорные обстоятельства обсуждаются индивидуально (строго до пятницы, если поставка </t>
  </si>
  <si>
    <t xml:space="preserve">Внимание! Заказ строго невозможно изменить или отменить после оформления документов на поставку </t>
  </si>
  <si>
    <t xml:space="preserve">и/или после упаковки товара поставщиком, никакие претензии не принимаются, товар отправляется по </t>
  </si>
  <si>
    <t>утвержденному графику и маршруту, деньги не возвращаются.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</si>
  <si>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</si>
  <si>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</si>
  <si>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</si>
  <si>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</si>
  <si>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</si>
  <si>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</si>
  <si>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t>Отправка производится только авиатранспортом и только из аэропорта Домодедово первым возможным рейсом.</t>
  </si>
  <si>
    <t>Мы не несем ответственности за возможный перенос, задержку или отмену авиарейсов, такие ситуации признаются</t>
  </si>
  <si>
    <t>форс-мажором, претензии не принимаются, груз отправляется ближайшим возможным рейсом.</t>
  </si>
  <si>
    <t>Возможность отправки выбранным рейсом определяет авиакомпания-перевозчик.</t>
  </si>
  <si>
    <t>аэропорта Домодедово, а также любых других дополнительных расходов.</t>
  </si>
  <si>
    <t xml:space="preserve">Стоимость доставки из Сингапура в аэропорт Домодедово указана за каждую коробку (учитывается фактическое </t>
  </si>
  <si>
    <t>количество коробок по приходу).</t>
  </si>
  <si>
    <t xml:space="preserve">Вы можете изменить свой заказ до окончания приема заявок, если Ваш заказ не выполняется по </t>
  </si>
  <si>
    <t>доплатить разницу нужно до окончания приема заявок; позднее - по письменной договоренности с нами.</t>
  </si>
  <si>
    <t xml:space="preserve">Вы можете отменить свой заказ до окончания приема заявок, если Ваш заказ не выполняется по 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</si>
  <si>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</si>
  <si>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</si>
  <si>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</si>
  <si>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>Приблизительная стоимость авиаперевозки согласовывается с клиентом до оплаты счета. Точная стоимость</t>
  </si>
  <si>
    <t>авиаперевозки зависит от веса отправляемого груза и объявляется после отправки груза в регион. Пересчет</t>
  </si>
  <si>
    <t xml:space="preserve">стоимости перелета с приблизительной на фактическую производится после получения данных от авиаперевозчика, </t>
  </si>
  <si>
    <t>в течение 5-7 рабочих дней после поставки.</t>
  </si>
  <si>
    <r>
      <t>"Цена от 1кор. с учетом доставки"</t>
    </r>
    <r>
      <rPr>
        <sz val="10"/>
        <rFont val="Arial"/>
        <family val="2"/>
        <charset val="204"/>
      </rPr>
      <t xml:space="preserve"> - примерная цена гидробионта с учетом доставки из Сингапура до нашего</t>
    </r>
  </si>
  <si>
    <t xml:space="preserve">аквакомплекса, при условии получения общего заказа полными коробками. Информация справочная, не является </t>
  </si>
  <si>
    <t>учетной ценой, дается только для удобства клиента.</t>
  </si>
  <si>
    <r>
      <t xml:space="preserve">идентифицировать и сосчитать. </t>
    </r>
    <r>
      <rPr>
        <b/>
        <sz val="10"/>
        <color indexed="10"/>
        <rFont val="Arial"/>
        <family val="2"/>
        <charset val="204"/>
      </rPr>
      <t>Все погибшие гидробионты из одной страны должны быть в одном кадре.</t>
    </r>
  </si>
  <si>
    <t xml:space="preserve">поставщик делает замены на свое усмотрение (как правило, увеличивает количество имеющихся в наличии позиций </t>
  </si>
  <si>
    <t>из заказа или списка замен), претензии не принимаются.</t>
  </si>
  <si>
    <t>ИНН и реквизиты "Меркурия":</t>
  </si>
  <si>
    <t>ВАЖНО!</t>
  </si>
  <si>
    <t>УСЛОВИЯ ПОСТАВКИ</t>
  </si>
  <si>
    <t>КАК ЗАКАЗАТЬ</t>
  </si>
  <si>
    <t>График поставок</t>
  </si>
  <si>
    <t>Dascyllus trimaculatus</t>
  </si>
  <si>
    <t>Дасциллус трехпятнистый, домино</t>
  </si>
  <si>
    <t>Анкета клиента (заполняется клиентом)</t>
  </si>
  <si>
    <t xml:space="preserve">  Счет №: </t>
  </si>
  <si>
    <r>
      <rPr>
        <b/>
        <sz val="10"/>
        <rFont val="Arial"/>
        <family val="2"/>
        <charset val="204"/>
      </rPr>
      <t xml:space="preserve">"Рискованная позиция" </t>
    </r>
    <r>
      <rPr>
        <sz val="10"/>
        <rFont val="Arial"/>
        <family val="2"/>
        <charset val="204"/>
      </rPr>
      <t>- падеж обычно выше стандартного.</t>
    </r>
  </si>
  <si>
    <t xml:space="preserve">Пакеты приходят без маркировки, определение видов и/или цветовых вариаций рыб - в зоне ответственности </t>
  </si>
  <si>
    <t>клиента, претензии по отсутствию маркировки не принимаются. Маркировка оплачивается отдельно, цену уточняйте.</t>
  </si>
  <si>
    <t xml:space="preserve">   3. Накладная (ТОРГ-12)</t>
  </si>
  <si>
    <t xml:space="preserve">   1. Паклист (в электронном виде за день до поставки)</t>
  </si>
  <si>
    <t>WildFish Транзит</t>
  </si>
  <si>
    <t xml:space="preserve"> Тел. +7(962)958-77-66</t>
  </si>
  <si>
    <t>По условиям поставщика морская рыба не бронируется заранее, продается в зависимости от очередности отправок.</t>
  </si>
  <si>
    <t>Amphiprion ephippium</t>
  </si>
  <si>
    <t>Клоун седлоспинный, огненный</t>
  </si>
  <si>
    <t xml:space="preserve">предварительному резерву/заказу (т.е. если он уже не отправлен поставщику до окончания приема заявок, о чем </t>
  </si>
  <si>
    <t>Бронируется только рыба, поставляемая по предзаказу (раздел в конце прайса), предзаказ за 4,5-5 недель.</t>
  </si>
  <si>
    <t xml:space="preserve">2) Учитывая то, что вся рыба по предзаказу дикая, выловить её всю (т.е. выполнить каждый предзаказ на 100%) </t>
  </si>
  <si>
    <t xml:space="preserve">невозможно. Предзаказы выполняются и отправляются поставщиком даже в случае, если есть 1 рыбка из всего </t>
  </si>
  <si>
    <t xml:space="preserve">списка предзаказа, а оставшийся объем коробки заполняется из списка замен по сингапурскому прайсу. Претензии </t>
  </si>
  <si>
    <t>по недопоставке из списка предзаказа не принимаются, заказы не отменяются.</t>
  </si>
  <si>
    <t>3) Предзаказы комплектуются в порядке их получения от клиента.</t>
  </si>
  <si>
    <t>будет перенесен ориентировочно еще на месяц-два либо может быть снят клиентом, на выбор.</t>
  </si>
  <si>
    <t>4) Если рыба для какого-либо предзаказа не поступила в Сингапур в ближайшую поставку, этот предзаказ</t>
  </si>
  <si>
    <r>
      <rPr>
        <b/>
        <sz val="10"/>
        <rFont val="Arial"/>
        <family val="2"/>
        <charset val="204"/>
      </rPr>
      <t>Предзаказ, PRE-ORDER</t>
    </r>
    <r>
      <rPr>
        <sz val="10"/>
        <rFont val="Arial"/>
        <family val="2"/>
        <charset val="204"/>
      </rPr>
      <t xml:space="preserve"> - 1) Заказ отправляется и оплачивается клиентом минимум за 4,5-5 недель до поставки.</t>
    </r>
  </si>
  <si>
    <t>в следующий вторник), за исключением предзаказов, они не отменяются в любом случае.</t>
  </si>
  <si>
    <t>5) Претензии по падежу и по состоянию рыбы не принимаются.</t>
  </si>
  <si>
    <t>Не принимаются претензии по падежу рыб с пометками *O/F* и/или "PRE-ORDER" и/или "предзаказ".</t>
  </si>
  <si>
    <r>
      <rPr>
        <sz val="10"/>
        <color indexed="60"/>
        <rFont val="Arial"/>
        <family val="2"/>
        <charset val="204"/>
      </rPr>
      <t>Hawaiian Yellow Tang (Hawaiian) *O/F*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(пометка O/F около англ.названия рыбы и/или выделение красным цветом) - </t>
    </r>
  </si>
  <si>
    <r>
      <rPr>
        <b/>
        <sz val="10"/>
        <rFont val="Arial"/>
        <family val="2"/>
        <charset val="204"/>
      </rPr>
      <t xml:space="preserve">Внимание! </t>
    </r>
    <r>
      <rPr>
        <sz val="10"/>
        <rFont val="Arial"/>
        <family val="2"/>
        <charset val="204"/>
      </rPr>
      <t xml:space="preserve">Плотность паковки для региональных клиентов может быть снижена на 10-20% от заявленной, чтобы </t>
    </r>
  </si>
  <si>
    <t>избежать падежа. Претензии по недозаполнению коробки не принимаются. Вы можете отказаться от снижения</t>
  </si>
  <si>
    <t>4. Если региональный клиент отказался от снижения плотности паковки на усмотрение поставщика, претензии по</t>
  </si>
  <si>
    <t>падежу по прибытии в регион не принимаются.</t>
  </si>
  <si>
    <t>плотности паковки, но претезнзии по падежу в этом случае не принимаются, падеж не компенсируется.</t>
  </si>
  <si>
    <t>Dascyllus reticulatus</t>
  </si>
  <si>
    <t>Дасциллус сетчатый</t>
  </si>
  <si>
    <t>Amphiprion clarkii (Australian)</t>
  </si>
  <si>
    <t>Клоун Кларка (Австралия) (разведение)</t>
  </si>
  <si>
    <t>Zebrasoma scopas</t>
  </si>
  <si>
    <t>Хирург коричневый</t>
  </si>
  <si>
    <t>Amphiprion ocellaris</t>
  </si>
  <si>
    <t>Blue Fin /Black Damsel</t>
  </si>
  <si>
    <t xml:space="preserve">Neoglyphidodon melas </t>
  </si>
  <si>
    <t>Дамзел черный синеплавничный, зулусская ласточка</t>
  </si>
  <si>
    <t>Fire Clown (5 cm) *P/RED*</t>
  </si>
  <si>
    <t xml:space="preserve">Australian Black African Clown (JUV) CAPTIVE BRED </t>
  </si>
  <si>
    <t>Reticulate Damsel *P/REV*</t>
  </si>
  <si>
    <t>Domino Damsel *P/REV*</t>
  </si>
  <si>
    <t xml:space="preserve">Lopez's Unicornfish 5 cm </t>
  </si>
  <si>
    <t>Naso lopezi</t>
  </si>
  <si>
    <t>Единорог Лопеза</t>
  </si>
  <si>
    <t>Red Banded Shrimp</t>
  </si>
  <si>
    <t>Stenopus hispidus</t>
  </si>
  <si>
    <t>Креветка-боксер красная полосатая</t>
  </si>
  <si>
    <t>Cerianthus membranacus</t>
  </si>
  <si>
    <r>
      <t xml:space="preserve"> Ветсправка от 250руб., транспорт от 500руб., грелки 100руб./шт., утеплители 500-990руб./кор., большая коробка 1400руб./шт. </t>
    </r>
    <r>
      <rPr>
        <b/>
        <sz val="8.5"/>
        <rFont val="Arial"/>
        <family val="2"/>
        <charset val="204"/>
      </rPr>
      <t>100% предоплата.</t>
    </r>
  </si>
  <si>
    <t>Sand Flower Anemone</t>
  </si>
  <si>
    <t>Actina sp.</t>
  </si>
  <si>
    <t>Анемон песочный цветок</t>
  </si>
  <si>
    <t xml:space="preserve">Green Wrasse </t>
  </si>
  <si>
    <t>Halichoeres chloropterus</t>
  </si>
  <si>
    <t>Губан зеленый, тамарин зеленый</t>
  </si>
  <si>
    <t>СПЕЦПРАЙС!</t>
  </si>
  <si>
    <t>Maroon Clown-Yellow Striped (3 cm)</t>
  </si>
  <si>
    <t>Клоун темно-бордовый (малёк, полоски желтеют позже)</t>
  </si>
  <si>
    <t>Vermiculated Angel (4  cm)</t>
  </si>
  <si>
    <t>Chaetodontoplus mesoleucus</t>
  </si>
  <si>
    <t>Ангел извилистый, желтохвостый</t>
  </si>
  <si>
    <t>Vermiculated Angel (7 cm)</t>
  </si>
  <si>
    <t>Yellow-tailed Black Blenny</t>
  </si>
  <si>
    <t>Ecsenius namiyei</t>
  </si>
  <si>
    <t>Собачка черная желтохвостая</t>
  </si>
  <si>
    <t>Watchman Goby</t>
  </si>
  <si>
    <t>Cryptocentrus leptocephalus</t>
  </si>
  <si>
    <t>Бычок-сторож, Бычок розовопятнистый</t>
  </si>
  <si>
    <t>Decorated (Spider) Crab</t>
  </si>
  <si>
    <t>Composcia retusa</t>
  </si>
  <si>
    <t>Краб-декоратор</t>
  </si>
  <si>
    <t>Hermit Crab 3 cm</t>
  </si>
  <si>
    <t>Dardanus sp</t>
  </si>
  <si>
    <t>Рак-отшельник</t>
  </si>
  <si>
    <t>Ordinary (Sand) Sea Star</t>
  </si>
  <si>
    <t>Archaster typicus</t>
  </si>
  <si>
    <t>Морская звезда обычная песочная</t>
  </si>
  <si>
    <t>Algae Shell</t>
  </si>
  <si>
    <t>Tectus niloticus</t>
  </si>
  <si>
    <t>Улитка водорослеед</t>
  </si>
  <si>
    <t>Algae Shell (XL)</t>
  </si>
  <si>
    <t>Улитка водорослеед XL</t>
  </si>
  <si>
    <t>Cypraea sp.</t>
  </si>
  <si>
    <t>Ципрея, каури, фарфоровая ракушка</t>
  </si>
  <si>
    <t>Cowrie Shell (M )</t>
  </si>
  <si>
    <t>Long Spines Sea Urchin</t>
  </si>
  <si>
    <t>Diadema savignyi</t>
  </si>
  <si>
    <t>Ёж диадемовый (рискованная позиция)</t>
  </si>
  <si>
    <t>White Sea Urchin</t>
  </si>
  <si>
    <t>Salmacis sphaeroides</t>
  </si>
  <si>
    <t>Ёж белоиглый (рискованная позиция)</t>
  </si>
  <si>
    <t>Brown Base Chendol Anemone</t>
  </si>
  <si>
    <t>Heteractis magnifica</t>
  </si>
  <si>
    <t>Актиния роскошная коричневая</t>
  </si>
  <si>
    <t>Sticky Anemone</t>
  </si>
  <si>
    <t>Stoicanthus haddoni</t>
  </si>
  <si>
    <t>Актиния стоикантус липкая</t>
  </si>
  <si>
    <t>Цериантус белый</t>
  </si>
  <si>
    <t>Discosoma sp.</t>
  </si>
  <si>
    <t>Rhodactis cf Indonesinesis</t>
  </si>
  <si>
    <t>Родактис индонезийский</t>
  </si>
  <si>
    <t>Flower Mushroom (S)</t>
  </si>
  <si>
    <t>Ricordea yuma</t>
  </si>
  <si>
    <t>Рикордия юма</t>
  </si>
  <si>
    <t>Flower Mushroom</t>
  </si>
  <si>
    <t>Leather Mushroom (S)</t>
  </si>
  <si>
    <t>Sinularia dura</t>
  </si>
  <si>
    <t>Синулярия цветковая</t>
  </si>
  <si>
    <t>Leather Mushroom</t>
  </si>
  <si>
    <t>Leather Finger Mushroom (S)</t>
  </si>
  <si>
    <t>Sinularia brassica</t>
  </si>
  <si>
    <t>Синулярия брассика</t>
  </si>
  <si>
    <t>Leather Finger Mushroom</t>
  </si>
  <si>
    <t>Soft Mushroom (S)</t>
  </si>
  <si>
    <t>Sarcophyton ehrenberghi</t>
  </si>
  <si>
    <t>Саркофитон эренберги</t>
  </si>
  <si>
    <t>Soft Mushroom</t>
  </si>
  <si>
    <t>Sinularia asterolobata</t>
  </si>
  <si>
    <t>Синулярия астеролобата</t>
  </si>
  <si>
    <t>Dwarf Soft Finger Mushroom (S)</t>
  </si>
  <si>
    <t>Sinularia polydactyle</t>
  </si>
  <si>
    <t>Синулярия многопалая карлик</t>
  </si>
  <si>
    <t>Dwarf Soft Finger Mushroom</t>
  </si>
  <si>
    <t>Leather (Back) Leather Type (S)</t>
  </si>
  <si>
    <t>Lobophytum spp</t>
  </si>
  <si>
    <t>Лобофитум микс</t>
  </si>
  <si>
    <t>Leather (Back) Leather Type</t>
  </si>
  <si>
    <t>Leather Back L.Type-Long Tentacles Mushroom (S)</t>
  </si>
  <si>
    <t>Лобофитум длиннощупальцевый микс</t>
  </si>
  <si>
    <t>Leather Back L.Type-Long Tentacles Mushroom</t>
  </si>
  <si>
    <t>Clavularia viridis</t>
  </si>
  <si>
    <t>Клавулярия зеленая</t>
  </si>
  <si>
    <t>Red Tips Soft Polyp (S)</t>
  </si>
  <si>
    <t>Epizoanthus sp.</t>
  </si>
  <si>
    <t>Эпизоантус краснощупальцевый</t>
  </si>
  <si>
    <t>Green Tips Soft Polyp (S)</t>
  </si>
  <si>
    <t>Эпизоантус зеленощупальцевый</t>
  </si>
  <si>
    <t>Zoanthus sp.</t>
  </si>
  <si>
    <t>Зоантус зеленый</t>
  </si>
  <si>
    <t>Зоантус зелено-белый полосатый</t>
  </si>
  <si>
    <t>Palythoa sp.</t>
  </si>
  <si>
    <t>Haliclona sp.</t>
  </si>
  <si>
    <t>Губка оранжевая</t>
  </si>
  <si>
    <t>Orange Jagger Sponges</t>
  </si>
  <si>
    <t>Soft Christmas Tree</t>
  </si>
  <si>
    <t>Studeriotes sp</t>
  </si>
  <si>
    <t>Коралл «новогодняя елка»</t>
  </si>
  <si>
    <t xml:space="preserve">Assorted Colour Sea Fan </t>
  </si>
  <si>
    <t xml:space="preserve">Euplexaura sp. </t>
  </si>
  <si>
    <t>Морской веер микс</t>
  </si>
  <si>
    <t>Black Tomato Clown (2 cm)</t>
  </si>
  <si>
    <t>Amphiprion melanopus</t>
  </si>
  <si>
    <t>Клоун томатный черный</t>
  </si>
  <si>
    <t>Yellow-tailed Coral Damsel</t>
  </si>
  <si>
    <t>Neopomacentrus nemurus</t>
  </si>
  <si>
    <t>Дамзел желтохвостый</t>
  </si>
  <si>
    <t>Chaetodermis pencilligerus</t>
  </si>
  <si>
    <t>Спинорог тряпичный</t>
  </si>
  <si>
    <t xml:space="preserve">Horseshoe Crab </t>
  </si>
  <si>
    <t>Tachypleus species</t>
  </si>
  <si>
    <t>Мечехвост (размер до 12см, 4-6шт. в коробке)</t>
  </si>
  <si>
    <t>Horseshoe Crab 12 cm &amp; above</t>
  </si>
  <si>
    <t>Мечехвост (размер 12см и более)</t>
  </si>
  <si>
    <t>Blue-spotted Swimmer Crab</t>
  </si>
  <si>
    <t xml:space="preserve">Portunus sp. </t>
  </si>
  <si>
    <t>Краб-плавунец синепятнистый</t>
  </si>
  <si>
    <t>White Anemone</t>
  </si>
  <si>
    <t>Radianthus malu</t>
  </si>
  <si>
    <t>Актиния ковровая белая</t>
  </si>
  <si>
    <t>Hairy Mushroom (S)</t>
  </si>
  <si>
    <t>Flower Mushroom (T)</t>
  </si>
  <si>
    <t>Leather Mushroom (T)</t>
  </si>
  <si>
    <t>Leather Finger Mushroom (T)</t>
  </si>
  <si>
    <t>Soft Mushroom (T)</t>
  </si>
  <si>
    <t>Sarcophyton glaucum</t>
  </si>
  <si>
    <t>Саркофитон длиннощупальцевый</t>
  </si>
  <si>
    <t>Long Tentacles Soft Mushroom (S)</t>
  </si>
  <si>
    <t>Soft Finger Mushroom (T)</t>
  </si>
  <si>
    <t>Dwarf Soft Mushroom (S)</t>
  </si>
  <si>
    <t>Синулярия брассика карликовая, морская капуста</t>
  </si>
  <si>
    <t>Dwarf Soft Finger Mushroom (T)</t>
  </si>
  <si>
    <t>Red Tips Soft Polyp (T)</t>
  </si>
  <si>
    <t>Green Tips Soft Polyp (T)</t>
  </si>
  <si>
    <t>Green Super Polyp (T)</t>
  </si>
  <si>
    <t>Brown Button (S)</t>
  </si>
  <si>
    <t>Палитоя коричневая</t>
  </si>
  <si>
    <t>Brown Button</t>
  </si>
  <si>
    <t>Litophyton arboreum</t>
  </si>
  <si>
    <t>Литофитон розовый</t>
  </si>
  <si>
    <t>Red Algae Plant</t>
  </si>
  <si>
    <t>Rhodymenia sp.</t>
  </si>
  <si>
    <t>Родимения красная, багрянка</t>
  </si>
  <si>
    <t>Sea Pen</t>
  </si>
  <si>
    <t>Carernularia obesa</t>
  </si>
  <si>
    <t>Морской карандаш</t>
  </si>
  <si>
    <t>Дискосома коричневая</t>
  </si>
  <si>
    <t>White Spot Star Polyp (T)</t>
  </si>
  <si>
    <t>Клавулярия белоточечная</t>
  </si>
  <si>
    <t>White Spot Star Polyp (S)</t>
  </si>
  <si>
    <t>Tiger Shell</t>
  </si>
  <si>
    <t>Cypraea tigris</t>
  </si>
  <si>
    <t>Ципрея тигровая</t>
  </si>
  <si>
    <t>Turbo Shell</t>
  </si>
  <si>
    <t>Turbo sp</t>
  </si>
  <si>
    <t>Orange Jagger Sponges (S)</t>
  </si>
  <si>
    <t>Yellow Leather Finger Mushroom</t>
  </si>
  <si>
    <t>Синулярия брассика желтая</t>
  </si>
  <si>
    <t>White Spot Star Polyp</t>
  </si>
  <si>
    <t>Black Tomato Clown (5 cm)</t>
  </si>
  <si>
    <t>Fire Clown (JUV) CAPTIVE BRED!</t>
  </si>
  <si>
    <t>Клоун седлоспинный, огненный (разведение)</t>
  </si>
  <si>
    <t>Maroon Clown (5 cm)</t>
  </si>
  <si>
    <t>Клоун темно-бордовый</t>
  </si>
  <si>
    <t xml:space="preserve">Banded Damsel </t>
  </si>
  <si>
    <t xml:space="preserve">Dischistodus fasciatus </t>
  </si>
  <si>
    <t>Дамзел полосатый</t>
  </si>
  <si>
    <t>Ambon Damsel</t>
  </si>
  <si>
    <t>Pomacentrus amboinensis</t>
  </si>
  <si>
    <t>Помацентрус амбонский</t>
  </si>
  <si>
    <t>Molucca Damsel</t>
  </si>
  <si>
    <t>Pomacentrus moluccensis</t>
  </si>
  <si>
    <t>Помацентрус молуккский, дамзел лимон</t>
  </si>
  <si>
    <t>Tussel Filefish (11 cm)</t>
  </si>
  <si>
    <t>Razor Fish</t>
  </si>
  <si>
    <t>Aeoliscus strigatus</t>
  </si>
  <si>
    <t>Кривохвостка обыкновенная, морская уточка</t>
  </si>
  <si>
    <t>Brown Mushroom (S)</t>
  </si>
  <si>
    <t>Brown Oval Giant Mushroom (S)</t>
  </si>
  <si>
    <t>Rhodactis cf mussoides</t>
  </si>
  <si>
    <t>Родактис гигантский коричневый овальный</t>
  </si>
  <si>
    <t>Leather Back L.Type-Long Tentacles Mushroom (T)</t>
  </si>
  <si>
    <t>Green Star Polyp (S)</t>
  </si>
  <si>
    <t>Green White Striped Polyp (S)</t>
  </si>
  <si>
    <t>Pink Soft Cauliflower (T)</t>
  </si>
  <si>
    <t>Assorted Colour Gorgonian</t>
  </si>
  <si>
    <t>Горгонария микс</t>
  </si>
  <si>
    <t>Staghorn Damsel *P/RED*</t>
  </si>
  <si>
    <t>Amblyglyghildodon curacao</t>
  </si>
  <si>
    <t>Дамзел Кюрасао</t>
  </si>
  <si>
    <t xml:space="preserve">King/ Pink Damsel </t>
  </si>
  <si>
    <t>Chrysiptera rex</t>
  </si>
  <si>
    <t>Хризиптера рекс, дамзел розовый</t>
  </si>
  <si>
    <t>Zebra Damsel *P/REV*</t>
  </si>
  <si>
    <t>Dascyllus aruanus</t>
  </si>
  <si>
    <t>Дасциллус полосатый, зебра</t>
  </si>
  <si>
    <t>Spot-band Butterfly</t>
  </si>
  <si>
    <t>Chaetodon punctatofasciatus</t>
  </si>
  <si>
    <t>Бабочка пятнисто-полосатая</t>
  </si>
  <si>
    <t>Threadfin Butterfly (7 cm)</t>
  </si>
  <si>
    <t>Chaetodon auriga</t>
  </si>
  <si>
    <t>Бабочка нитеперая, клинополосая</t>
  </si>
  <si>
    <t>Triangulate Butterfly</t>
  </si>
  <si>
    <t>Chaetodon triangulum</t>
  </si>
  <si>
    <t>Бабочка треугольная</t>
  </si>
  <si>
    <t>Shy Butterfly (7 cm)</t>
  </si>
  <si>
    <t>Hemitaurichthys polylepis</t>
  </si>
  <si>
    <t>Бабочка осторожная, пирамидальная</t>
  </si>
  <si>
    <t>Narrow Lined Pufferfish</t>
  </si>
  <si>
    <t>Arothron manilensis</t>
  </si>
  <si>
    <t>Аротрон полосатый</t>
  </si>
  <si>
    <t xml:space="preserve">Dog Face Puffer-Grey (13 cm) </t>
  </si>
  <si>
    <t>Arothron nigropunctatus</t>
  </si>
  <si>
    <t>Иглобрюх черноточечный</t>
  </si>
  <si>
    <t>Dog Face Puffer-Half Yellow (11 cm)</t>
  </si>
  <si>
    <t>Иглобрюх черноточечный полужелтый</t>
  </si>
  <si>
    <t>Orbiculate Batfish (3 cm)</t>
  </si>
  <si>
    <t>Platax orbicularis</t>
  </si>
  <si>
    <t>Платакс голубой</t>
  </si>
  <si>
    <t>Spot-cheeked Surgeonfish (6 cm)</t>
  </si>
  <si>
    <t>Acanthurus nigrofuscus</t>
  </si>
  <si>
    <t>Хирург черноточечный</t>
  </si>
  <si>
    <t>Bubble Sea Anemone *NEW*</t>
  </si>
  <si>
    <t>Entacmaea quadricolor</t>
  </si>
  <si>
    <t>Актиния пузырчатая</t>
  </si>
  <si>
    <t xml:space="preserve">White Tube Anemone (S ) </t>
  </si>
  <si>
    <t>Purple Tube Anemone *NEW*</t>
  </si>
  <si>
    <t>Цериантус пурпурный</t>
  </si>
  <si>
    <t>Brown Mushroom</t>
  </si>
  <si>
    <t>Red Grape Algae Plant</t>
  </si>
  <si>
    <t>Caulerpa racemosa</t>
  </si>
  <si>
    <t>Каулерпа красный виноград</t>
  </si>
  <si>
    <t xml:space="preserve">Rolland's Damsel </t>
  </si>
  <si>
    <t>Chrysiptera rollandi</t>
  </si>
  <si>
    <t>Хризиптера Роланда</t>
  </si>
  <si>
    <t>Four-striped Damsel</t>
  </si>
  <si>
    <t>Dascyllus melanurus</t>
  </si>
  <si>
    <t>Дасциллус чернохвостый</t>
  </si>
  <si>
    <t>Orbiculate Batfish (9 cm)</t>
  </si>
  <si>
    <t xml:space="preserve">Local Clown Fish (5 cm) </t>
  </si>
  <si>
    <t>Клоун оцеллярис (количество ограничено!)</t>
  </si>
  <si>
    <t>Pink Skunk Clown (3 cm)</t>
  </si>
  <si>
    <t>Amphiprion perideraion</t>
  </si>
  <si>
    <t>Клоун розовый</t>
  </si>
  <si>
    <t xml:space="preserve">Octo Butterfly </t>
  </si>
  <si>
    <t>Chaetodon octofasciatus</t>
  </si>
  <si>
    <t>Бабочка восьмиполосая</t>
  </si>
  <si>
    <t>Blue Surgeonfish (5 cm) *P/RED*</t>
  </si>
  <si>
    <t>Paracanthurus hepatus</t>
  </si>
  <si>
    <t>Хирург голубой</t>
  </si>
  <si>
    <t>Brown Sailfin Tang (3 cm)</t>
  </si>
  <si>
    <t>Long Tentacles Anemone</t>
  </si>
  <si>
    <t xml:space="preserve">Macrodactyla doreensis                            </t>
  </si>
  <si>
    <t>Актиния краснотелая длиннощупальцевая</t>
  </si>
  <si>
    <t xml:space="preserve">Local Clownfish (3 cm) </t>
  </si>
  <si>
    <t>Big Nose Naso (Juv) 5 cm</t>
  </si>
  <si>
    <t>Naso vlamingii</t>
  </si>
  <si>
    <t>Носорог Вламинга</t>
  </si>
  <si>
    <t xml:space="preserve">Red Foxface (8 cm) </t>
  </si>
  <si>
    <t>Lo magnifica</t>
  </si>
  <si>
    <t>Кролик великолепный, лисьемордый</t>
  </si>
  <si>
    <t>Polka-dot Cardinalfish</t>
  </si>
  <si>
    <t>Sphaeramia nematoptera</t>
  </si>
  <si>
    <t>Кардинал апогон желтый</t>
  </si>
  <si>
    <t>Color Sea Apple</t>
  </si>
  <si>
    <t>Paracucumaria tricolor</t>
  </si>
  <si>
    <t>Голотурия трехцветная, морской огурец трехцветный</t>
  </si>
  <si>
    <t>Luminus Green Flower Mushroom (S)</t>
  </si>
  <si>
    <t>Ricordea florida</t>
  </si>
  <si>
    <t>Рикордия флорида светящаяся зеленая</t>
  </si>
  <si>
    <t>Leather (Back) Leather Type (T)</t>
  </si>
  <si>
    <t>Brown Star Polyp</t>
  </si>
  <si>
    <t>Клавулярия коричневая</t>
  </si>
  <si>
    <r>
      <t xml:space="preserve">СИНГАПУР МОРЕ транзит. </t>
    </r>
    <r>
      <rPr>
        <sz val="12"/>
        <rFont val="Arial Cyr"/>
        <charset val="204"/>
      </rPr>
      <t>Действует до 27.02, поставка 16.03* (по набору заявок), заявки до 03.03, оплата 04.03.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</si>
</sst>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"/>
    <numFmt numFmtId="165" formatCode="#,##0.00&quot;р.&quot;"/>
    <numFmt numFmtId="166" formatCode="#&quot; &quot;???/???"/>
    <numFmt numFmtId="167" formatCode="_(* #,##0.00_);_(* \(#,##0.00\);_(* &quot;-&quot;??_);_(@_)"/>
    <numFmt numFmtId="168" formatCode="#,##0&quot;р.&quot;"/>
  </numFmts>
  <fonts count="7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10"/>
      <color indexed="12"/>
      <name val="Arial Cyr"/>
      <charset val="204"/>
    </font>
    <font>
      <sz val="8"/>
      <name val="Arial Cyr"/>
      <charset val="204"/>
    </font>
    <font>
      <i/>
      <sz val="1"/>
      <color indexed="9"/>
      <name val="Arial Cyr"/>
      <charset val="204"/>
    </font>
    <font>
      <sz val="1"/>
      <color indexed="9"/>
      <name val="Arial Cyr"/>
      <charset val="204"/>
    </font>
    <font>
      <sz val="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u/>
      <sz val="9"/>
      <color indexed="12"/>
      <name val="Arial Cyr"/>
      <charset val="204"/>
    </font>
    <font>
      <u/>
      <sz val="10"/>
      <name val="Arial"/>
      <family val="2"/>
      <charset val="204"/>
    </font>
    <font>
      <b/>
      <sz val="11"/>
      <name val="Arial"/>
      <family val="2"/>
    </font>
    <font>
      <sz val="10.5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sz val="10.5"/>
      <color indexed="8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Cyr"/>
      <charset val="204"/>
    </font>
    <font>
      <sz val="10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sz val="9"/>
      <name val="Arial"/>
      <family val="2"/>
      <charset val="204"/>
    </font>
    <font>
      <sz val="8"/>
      <color indexed="55"/>
      <name val="Arial Narrow"/>
      <family val="2"/>
      <charset val="204"/>
    </font>
    <font>
      <i/>
      <sz val="9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8.5"/>
      <name val="Arial Cyr"/>
      <charset val="204"/>
    </font>
    <font>
      <b/>
      <u/>
      <sz val="10"/>
      <color indexed="12"/>
      <name val="Arial Cyr"/>
      <charset val="204"/>
    </font>
    <font>
      <b/>
      <u/>
      <sz val="9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0"/>
      <color indexed="60"/>
      <name val="Arial"/>
      <family val="2"/>
      <charset val="204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sz val="10.5"/>
      <color theme="1"/>
      <name val="Arial Narrow"/>
      <family val="2"/>
      <charset val="204"/>
    </font>
    <font>
      <sz val="8"/>
      <color theme="1" tint="0.499984740745262"/>
      <name val="Arial Narrow"/>
      <family val="2"/>
      <charset val="204"/>
    </font>
    <font>
      <i/>
      <sz val="10.5"/>
      <color theme="0" tint="-0.499984740745262"/>
      <name val="Arial Narrow"/>
      <family val="2"/>
      <charset val="204"/>
    </font>
    <font>
      <i/>
      <sz val="10.5"/>
      <color theme="1" tint="0.499984740745262"/>
      <name val="Arial Narrow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C00000"/>
      <name val="Arial Cyr"/>
      <charset val="204"/>
    </font>
    <font>
      <b/>
      <sz val="11"/>
      <color rgb="FFC0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4" fillId="0" borderId="0"/>
    <xf numFmtId="0" fontId="26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3" fillId="0" borderId="0" xfId="0" applyFont="1"/>
    <xf numFmtId="0" fontId="0" fillId="0" borderId="0" xfId="0" applyFill="1"/>
    <xf numFmtId="0" fontId="8" fillId="0" borderId="0" xfId="0" applyFont="1" applyFill="1" applyProtection="1">
      <protection locked="0"/>
    </xf>
    <xf numFmtId="0" fontId="9" fillId="0" borderId="0" xfId="0" applyFont="1" applyFill="1"/>
    <xf numFmtId="49" fontId="2" fillId="24" borderId="0" xfId="57" applyNumberFormat="1" applyFont="1" applyFill="1" applyBorder="1"/>
    <xf numFmtId="49" fontId="11" fillId="24" borderId="0" xfId="57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1" fillId="0" borderId="0" xfId="0" applyFont="1"/>
    <xf numFmtId="49" fontId="11" fillId="24" borderId="0" xfId="0" applyNumberFormat="1" applyFont="1" applyFill="1" applyBorder="1"/>
    <xf numFmtId="49" fontId="2" fillId="24" borderId="0" xfId="0" applyNumberFormat="1" applyFont="1" applyFill="1" applyBorder="1"/>
    <xf numFmtId="49" fontId="2" fillId="24" borderId="10" xfId="0" applyNumberFormat="1" applyFont="1" applyFill="1" applyBorder="1"/>
    <xf numFmtId="49" fontId="15" fillId="0" borderId="11" xfId="0" applyNumberFormat="1" applyFont="1" applyFill="1" applyBorder="1" applyAlignment="1">
      <alignment vertical="center"/>
    </xf>
    <xf numFmtId="49" fontId="2" fillId="24" borderId="12" xfId="0" applyNumberFormat="1" applyFont="1" applyFill="1" applyBorder="1"/>
    <xf numFmtId="49" fontId="11" fillId="24" borderId="0" xfId="57" applyNumberFormat="1" applyFont="1" applyFill="1" applyBorder="1"/>
    <xf numFmtId="49" fontId="2" fillId="24" borderId="0" xfId="0" applyNumberFormat="1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/>
    </xf>
    <xf numFmtId="49" fontId="16" fillId="24" borderId="0" xfId="0" applyNumberFormat="1" applyFont="1" applyFill="1" applyBorder="1"/>
    <xf numFmtId="49" fontId="21" fillId="25" borderId="13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/>
    <xf numFmtId="0" fontId="22" fillId="0" borderId="0" xfId="0" applyFont="1"/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165" fontId="23" fillId="0" borderId="15" xfId="0" applyNumberFormat="1" applyFont="1" applyBorder="1" applyAlignment="1">
      <alignment horizontal="left" wrapText="1"/>
    </xf>
    <xf numFmtId="49" fontId="15" fillId="0" borderId="16" xfId="0" applyNumberFormat="1" applyFont="1" applyFill="1" applyBorder="1" applyAlignment="1">
      <alignment vertical="center"/>
    </xf>
    <xf numFmtId="0" fontId="1" fillId="0" borderId="0" xfId="57"/>
    <xf numFmtId="49" fontId="2" fillId="24" borderId="17" xfId="57" applyNumberFormat="1" applyFont="1" applyFill="1" applyBorder="1"/>
    <xf numFmtId="0" fontId="1" fillId="0" borderId="0" xfId="0" applyFont="1" applyFill="1"/>
    <xf numFmtId="49" fontId="11" fillId="0" borderId="0" xfId="57" applyNumberFormat="1" applyFont="1" applyFill="1" applyBorder="1" applyAlignment="1">
      <alignment horizontal="center"/>
    </xf>
    <xf numFmtId="49" fontId="2" fillId="0" borderId="0" xfId="57" applyNumberFormat="1" applyFont="1" applyFill="1" applyBorder="1" applyAlignment="1">
      <alignment horizontal="center"/>
    </xf>
    <xf numFmtId="0" fontId="1" fillId="0" borderId="0" xfId="57" applyFill="1"/>
    <xf numFmtId="0" fontId="22" fillId="0" borderId="0" xfId="0" applyFont="1" applyFill="1"/>
    <xf numFmtId="49" fontId="11" fillId="24" borderId="0" xfId="57" applyNumberFormat="1" applyFont="1" applyFill="1" applyBorder="1" applyAlignment="1">
      <alignment horizontal="left"/>
    </xf>
    <xf numFmtId="49" fontId="2" fillId="24" borderId="0" xfId="57" applyNumberFormat="1" applyFont="1" applyFill="1" applyBorder="1" applyAlignment="1">
      <alignment horizontal="left"/>
    </xf>
    <xf numFmtId="49" fontId="2" fillId="24" borderId="12" xfId="57" applyNumberFormat="1" applyFont="1" applyFill="1" applyBorder="1"/>
    <xf numFmtId="49" fontId="2" fillId="24" borderId="18" xfId="0" applyNumberFormat="1" applyFont="1" applyFill="1" applyBorder="1"/>
    <xf numFmtId="49" fontId="49" fillId="0" borderId="16" xfId="0" applyNumberFormat="1" applyFont="1" applyFill="1" applyBorder="1" applyAlignment="1"/>
    <xf numFmtId="49" fontId="23" fillId="0" borderId="19" xfId="0" applyNumberFormat="1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 wrapText="1"/>
    </xf>
    <xf numFmtId="49" fontId="2" fillId="24" borderId="21" xfId="0" applyNumberFormat="1" applyFont="1" applyFill="1" applyBorder="1"/>
    <xf numFmtId="0" fontId="50" fillId="0" borderId="22" xfId="0" applyFont="1" applyBorder="1" applyAlignment="1">
      <alignment horizontal="center"/>
    </xf>
    <xf numFmtId="0" fontId="50" fillId="0" borderId="0" xfId="0" applyFont="1"/>
    <xf numFmtId="0" fontId="50" fillId="0" borderId="0" xfId="0" applyFont="1" applyFill="1" applyProtection="1">
      <protection locked="0"/>
    </xf>
    <xf numFmtId="0" fontId="50" fillId="0" borderId="23" xfId="0" applyFont="1" applyBorder="1" applyAlignment="1">
      <alignment horizontal="center" vertical="center"/>
    </xf>
    <xf numFmtId="165" fontId="71" fillId="0" borderId="24" xfId="0" applyNumberFormat="1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165" fontId="50" fillId="0" borderId="25" xfId="0" applyNumberFormat="1" applyFont="1" applyBorder="1" applyAlignment="1">
      <alignment vertical="center"/>
    </xf>
    <xf numFmtId="165" fontId="71" fillId="0" borderId="26" xfId="0" applyNumberFormat="1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165" fontId="50" fillId="0" borderId="22" xfId="0" applyNumberFormat="1" applyFont="1" applyBorder="1" applyAlignment="1">
      <alignment vertical="center"/>
    </xf>
    <xf numFmtId="49" fontId="50" fillId="0" borderId="26" xfId="0" applyNumberFormat="1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24" borderId="27" xfId="0" applyFont="1" applyFill="1" applyBorder="1" applyAlignment="1" applyProtection="1">
      <alignment horizontal="right" vertical="center"/>
      <protection locked="0"/>
    </xf>
    <xf numFmtId="0" fontId="51" fillId="24" borderId="19" xfId="0" applyFont="1" applyFill="1" applyBorder="1" applyAlignment="1" applyProtection="1">
      <alignment horizontal="right" vertical="center"/>
      <protection locked="0"/>
    </xf>
    <xf numFmtId="165" fontId="51" fillId="0" borderId="28" xfId="0" applyNumberFormat="1" applyFont="1" applyFill="1" applyBorder="1" applyAlignment="1">
      <alignment vertical="center"/>
    </xf>
    <xf numFmtId="2" fontId="51" fillId="0" borderId="13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0" fillId="24" borderId="29" xfId="0" applyFont="1" applyFill="1" applyBorder="1" applyAlignment="1">
      <alignment vertical="center"/>
    </xf>
    <xf numFmtId="0" fontId="50" fillId="24" borderId="30" xfId="0" applyFont="1" applyFill="1" applyBorder="1" applyAlignment="1">
      <alignment horizontal="right" vertical="center"/>
    </xf>
    <xf numFmtId="165" fontId="50" fillId="0" borderId="22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0" fillId="26" borderId="31" xfId="0" applyFont="1" applyFill="1" applyBorder="1" applyAlignment="1">
      <alignment horizontal="right" vertical="center"/>
    </xf>
    <xf numFmtId="0" fontId="50" fillId="27" borderId="32" xfId="0" applyFont="1" applyFill="1" applyBorder="1" applyAlignment="1">
      <alignment horizontal="right" vertical="center"/>
    </xf>
    <xf numFmtId="49" fontId="50" fillId="27" borderId="33" xfId="0" applyNumberFormat="1" applyFont="1" applyFill="1" applyBorder="1" applyAlignment="1">
      <alignment horizontal="left" vertical="center"/>
    </xf>
    <xf numFmtId="49" fontId="50" fillId="27" borderId="31" xfId="0" applyNumberFormat="1" applyFont="1" applyFill="1" applyBorder="1" applyAlignment="1">
      <alignment horizontal="left" vertical="center"/>
    </xf>
    <xf numFmtId="165" fontId="50" fillId="0" borderId="34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27" borderId="35" xfId="0" applyFont="1" applyFill="1" applyBorder="1" applyAlignment="1">
      <alignment horizontal="right" vertical="center"/>
    </xf>
    <xf numFmtId="49" fontId="50" fillId="27" borderId="27" xfId="0" applyNumberFormat="1" applyFont="1" applyFill="1" applyBorder="1" applyAlignment="1">
      <alignment horizontal="left" vertical="center"/>
    </xf>
    <xf numFmtId="49" fontId="50" fillId="27" borderId="36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24" borderId="37" xfId="0" applyFont="1" applyFill="1" applyBorder="1" applyAlignment="1">
      <alignment vertical="center"/>
    </xf>
    <xf numFmtId="0" fontId="50" fillId="29" borderId="29" xfId="0" applyFont="1" applyFill="1" applyBorder="1" applyAlignment="1">
      <alignment vertical="center"/>
    </xf>
    <xf numFmtId="0" fontId="50" fillId="29" borderId="30" xfId="0" applyFont="1" applyFill="1" applyBorder="1" applyAlignment="1">
      <alignment horizontal="right" vertical="center"/>
    </xf>
    <xf numFmtId="165" fontId="50" fillId="0" borderId="22" xfId="0" applyNumberFormat="1" applyFont="1" applyFill="1" applyBorder="1" applyAlignment="1" applyProtection="1">
      <alignment vertical="center"/>
      <protection locked="0"/>
    </xf>
    <xf numFmtId="0" fontId="50" fillId="29" borderId="38" xfId="0" applyFont="1" applyFill="1" applyBorder="1" applyAlignment="1" applyProtection="1">
      <alignment vertical="center"/>
      <protection locked="0"/>
    </xf>
    <xf numFmtId="0" fontId="50" fillId="29" borderId="39" xfId="0" applyFont="1" applyFill="1" applyBorder="1" applyAlignment="1">
      <alignment horizontal="right" vertical="center"/>
    </xf>
    <xf numFmtId="165" fontId="50" fillId="0" borderId="4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horizontal="left" vertical="center"/>
    </xf>
    <xf numFmtId="0" fontId="51" fillId="24" borderId="14" xfId="0" applyFont="1" applyFill="1" applyBorder="1" applyAlignment="1">
      <alignment horizontal="right" vertical="center"/>
    </xf>
    <xf numFmtId="0" fontId="51" fillId="24" borderId="41" xfId="0" applyFont="1" applyFill="1" applyBorder="1" applyAlignment="1">
      <alignment horizontal="right" vertical="center"/>
    </xf>
    <xf numFmtId="165" fontId="51" fillId="0" borderId="42" xfId="0" applyNumberFormat="1" applyFont="1" applyFill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43" xfId="0" applyFont="1" applyFill="1" applyBorder="1" applyAlignment="1">
      <alignment horizontal="right" vertical="center"/>
    </xf>
    <xf numFmtId="165" fontId="50" fillId="0" borderId="44" xfId="0" applyNumberFormat="1" applyFont="1" applyFill="1" applyBorder="1" applyAlignment="1">
      <alignment vertical="center"/>
    </xf>
    <xf numFmtId="0" fontId="51" fillId="29" borderId="27" xfId="0" applyFont="1" applyFill="1" applyBorder="1" applyAlignment="1">
      <alignment vertical="center"/>
    </xf>
    <xf numFmtId="0" fontId="51" fillId="29" borderId="36" xfId="0" applyFont="1" applyFill="1" applyBorder="1" applyAlignment="1">
      <alignment horizontal="right" vertical="center"/>
    </xf>
    <xf numFmtId="165" fontId="53" fillId="0" borderId="45" xfId="0" applyNumberFormat="1" applyFont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165" fontId="51" fillId="0" borderId="0" xfId="0" applyNumberFormat="1" applyFont="1" applyFill="1" applyBorder="1" applyAlignment="1">
      <alignment vertical="center"/>
    </xf>
    <xf numFmtId="165" fontId="53" fillId="0" borderId="0" xfId="0" applyNumberFormat="1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165" fontId="50" fillId="0" borderId="0" xfId="0" applyNumberFormat="1" applyFont="1" applyFill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166" fontId="50" fillId="0" borderId="46" xfId="0" applyNumberFormat="1" applyFont="1" applyBorder="1" applyAlignment="1">
      <alignment vertical="center"/>
    </xf>
    <xf numFmtId="166" fontId="50" fillId="0" borderId="47" xfId="0" applyNumberFormat="1" applyFont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" fillId="29" borderId="48" xfId="0" applyFont="1" applyFill="1" applyBorder="1"/>
    <xf numFmtId="0" fontId="7" fillId="29" borderId="0" xfId="0" applyFont="1" applyFill="1" applyProtection="1">
      <protection locked="0"/>
    </xf>
    <xf numFmtId="0" fontId="9" fillId="29" borderId="0" xfId="0" applyFont="1" applyFill="1" applyProtection="1">
      <protection locked="0"/>
    </xf>
    <xf numFmtId="0" fontId="0" fillId="29" borderId="0" xfId="0" applyFill="1" applyProtection="1">
      <protection locked="0"/>
    </xf>
    <xf numFmtId="0" fontId="50" fillId="29" borderId="0" xfId="0" applyFont="1" applyFill="1"/>
    <xf numFmtId="2" fontId="10" fillId="24" borderId="32" xfId="0" applyNumberFormat="1" applyFont="1" applyFill="1" applyBorder="1"/>
    <xf numFmtId="0" fontId="0" fillId="29" borderId="48" xfId="0" applyFont="1" applyFill="1" applyBorder="1" applyAlignment="1">
      <alignment horizontal="center" vertical="center"/>
    </xf>
    <xf numFmtId="0" fontId="46" fillId="29" borderId="35" xfId="0" applyFont="1" applyFill="1" applyBorder="1" applyAlignment="1" applyProtection="1">
      <alignment horizontal="center" vertical="center"/>
      <protection locked="0"/>
    </xf>
    <xf numFmtId="0" fontId="0" fillId="29" borderId="35" xfId="0" applyFont="1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/>
    </xf>
    <xf numFmtId="0" fontId="20" fillId="29" borderId="11" xfId="0" applyFont="1" applyFill="1" applyBorder="1" applyAlignment="1">
      <alignment horizontal="center" vertical="center" wrapText="1"/>
    </xf>
    <xf numFmtId="165" fontId="23" fillId="0" borderId="28" xfId="0" applyNumberFormat="1" applyFont="1" applyBorder="1" applyAlignment="1">
      <alignment vertical="center" wrapText="1"/>
    </xf>
    <xf numFmtId="0" fontId="11" fillId="30" borderId="27" xfId="53" applyFont="1" applyFill="1" applyBorder="1" applyAlignment="1" applyProtection="1">
      <alignment vertical="center"/>
    </xf>
    <xf numFmtId="0" fontId="11" fillId="30" borderId="36" xfId="53" applyFont="1" applyFill="1" applyBorder="1" applyAlignment="1" applyProtection="1">
      <alignment vertical="center"/>
    </xf>
    <xf numFmtId="0" fontId="50" fillId="0" borderId="18" xfId="0" applyFont="1" applyBorder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6" fillId="29" borderId="36" xfId="0" applyFont="1" applyFill="1" applyBorder="1" applyAlignment="1" applyProtection="1">
      <alignment vertical="center"/>
      <protection locked="0"/>
    </xf>
    <xf numFmtId="0" fontId="56" fillId="29" borderId="36" xfId="0" applyFont="1" applyFill="1" applyBorder="1" applyAlignment="1" applyProtection="1">
      <alignment horizontal="right" vertical="center"/>
      <protection locked="0"/>
    </xf>
    <xf numFmtId="0" fontId="46" fillId="29" borderId="36" xfId="0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>
      <alignment horizontal="center" vertical="center" wrapText="1"/>
    </xf>
    <xf numFmtId="165" fontId="73" fillId="30" borderId="46" xfId="0" applyNumberFormat="1" applyFont="1" applyFill="1" applyBorder="1" applyAlignment="1">
      <alignment vertical="center"/>
    </xf>
    <xf numFmtId="165" fontId="73" fillId="30" borderId="47" xfId="0" applyNumberFormat="1" applyFont="1" applyFill="1" applyBorder="1" applyAlignment="1">
      <alignment vertical="center"/>
    </xf>
    <xf numFmtId="0" fontId="50" fillId="26" borderId="18" xfId="0" applyFont="1" applyFill="1" applyBorder="1" applyAlignment="1">
      <alignment horizontal="right" vertical="center"/>
    </xf>
    <xf numFmtId="0" fontId="50" fillId="27" borderId="49" xfId="0" applyFont="1" applyFill="1" applyBorder="1" applyAlignment="1">
      <alignment horizontal="right" vertical="center"/>
    </xf>
    <xf numFmtId="0" fontId="50" fillId="0" borderId="26" xfId="0" applyFont="1" applyBorder="1" applyAlignment="1">
      <alignment horizontal="right" vertical="center"/>
    </xf>
    <xf numFmtId="0" fontId="50" fillId="0" borderId="26" xfId="0" applyFont="1" applyFill="1" applyBorder="1" applyAlignment="1">
      <alignment vertical="center"/>
    </xf>
    <xf numFmtId="49" fontId="50" fillId="0" borderId="26" xfId="0" applyNumberFormat="1" applyFont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9" fillId="29" borderId="27" xfId="0" applyFont="1" applyFill="1" applyBorder="1" applyAlignment="1" applyProtection="1">
      <alignment horizontal="right" vertical="center"/>
      <protection locked="0"/>
    </xf>
    <xf numFmtId="49" fontId="2" fillId="24" borderId="17" xfId="0" applyNumberFormat="1" applyFont="1" applyFill="1" applyBorder="1"/>
    <xf numFmtId="49" fontId="48" fillId="24" borderId="0" xfId="57" applyNumberFormat="1" applyFont="1" applyFill="1" applyBorder="1" applyAlignment="1">
      <alignment horizontal="left"/>
    </xf>
    <xf numFmtId="2" fontId="73" fillId="0" borderId="50" xfId="0" applyNumberFormat="1" applyFont="1" applyFill="1" applyBorder="1" applyAlignment="1">
      <alignment horizontal="right" vertical="center"/>
    </xf>
    <xf numFmtId="2" fontId="74" fillId="0" borderId="50" xfId="0" applyNumberFormat="1" applyFont="1" applyFill="1" applyBorder="1" applyAlignment="1">
      <alignment horizontal="right" vertical="center"/>
    </xf>
    <xf numFmtId="168" fontId="56" fillId="29" borderId="36" xfId="0" applyNumberFormat="1" applyFont="1" applyFill="1" applyBorder="1" applyAlignment="1" applyProtection="1">
      <alignment horizontal="left" vertical="center"/>
      <protection locked="0"/>
    </xf>
    <xf numFmtId="0" fontId="59" fillId="29" borderId="36" xfId="0" applyFont="1" applyFill="1" applyBorder="1" applyAlignment="1" applyProtection="1">
      <alignment horizontal="right" vertical="center"/>
      <protection locked="0"/>
    </xf>
    <xf numFmtId="0" fontId="56" fillId="29" borderId="36" xfId="0" applyFont="1" applyFill="1" applyBorder="1" applyAlignment="1" applyProtection="1">
      <alignment horizontal="left" vertical="center"/>
      <protection locked="0"/>
    </xf>
    <xf numFmtId="0" fontId="45" fillId="24" borderId="27" xfId="0" applyFont="1" applyFill="1" applyBorder="1" applyAlignment="1">
      <alignment horizontal="right" vertical="center"/>
    </xf>
    <xf numFmtId="2" fontId="61" fillId="24" borderId="35" xfId="0" applyNumberFormat="1" applyFont="1" applyFill="1" applyBorder="1" applyAlignment="1">
      <alignment horizontal="center" vertical="center"/>
    </xf>
    <xf numFmtId="0" fontId="47" fillId="30" borderId="36" xfId="51" applyNumberFormat="1" applyFont="1" applyFill="1" applyBorder="1" applyAlignment="1" applyProtection="1">
      <alignment horizontal="left" vertical="center"/>
    </xf>
    <xf numFmtId="49" fontId="5" fillId="24" borderId="0" xfId="51" applyNumberFormat="1" applyFill="1" applyBorder="1" applyAlignment="1" applyProtection="1">
      <alignment horizontal="left"/>
    </xf>
    <xf numFmtId="49" fontId="31" fillId="24" borderId="0" xfId="56" applyNumberFormat="1" applyFont="1" applyFill="1" applyBorder="1" applyAlignment="1">
      <alignment horizontal="left"/>
    </xf>
    <xf numFmtId="0" fontId="64" fillId="29" borderId="36" xfId="0" applyFont="1" applyFill="1" applyBorder="1" applyAlignment="1" applyProtection="1">
      <alignment vertical="center"/>
      <protection locked="0"/>
    </xf>
    <xf numFmtId="0" fontId="65" fillId="30" borderId="36" xfId="51" applyFont="1" applyFill="1" applyBorder="1" applyAlignment="1" applyProtection="1">
      <alignment vertical="center"/>
    </xf>
    <xf numFmtId="0" fontId="75" fillId="30" borderId="36" xfId="53" applyFont="1" applyFill="1" applyBorder="1" applyAlignment="1" applyProtection="1">
      <alignment horizontal="center" vertical="center"/>
    </xf>
    <xf numFmtId="0" fontId="76" fillId="24" borderId="27" xfId="0" applyFont="1" applyFill="1" applyBorder="1" applyAlignment="1">
      <alignment horizontal="left" vertical="center" wrapText="1"/>
    </xf>
    <xf numFmtId="0" fontId="0" fillId="29" borderId="27" xfId="0" applyFill="1" applyBorder="1" applyAlignment="1">
      <alignment horizontal="center"/>
    </xf>
    <xf numFmtId="0" fontId="0" fillId="29" borderId="36" xfId="0" applyFill="1" applyBorder="1" applyAlignment="1">
      <alignment horizontal="center"/>
    </xf>
    <xf numFmtId="0" fontId="47" fillId="30" borderId="36" xfId="53" applyNumberFormat="1" applyFont="1" applyFill="1" applyBorder="1" applyAlignment="1" applyProtection="1">
      <alignment horizontal="center" vertical="center"/>
    </xf>
    <xf numFmtId="0" fontId="50" fillId="31" borderId="27" xfId="0" applyFont="1" applyFill="1" applyBorder="1" applyAlignment="1">
      <alignment horizontal="center" vertical="center" wrapText="1"/>
    </xf>
    <xf numFmtId="49" fontId="50" fillId="31" borderId="19" xfId="0" applyNumberFormat="1" applyFont="1" applyFill="1" applyBorder="1" applyAlignment="1">
      <alignment horizontal="left" vertical="center"/>
    </xf>
    <xf numFmtId="0" fontId="50" fillId="31" borderId="15" xfId="0" applyFont="1" applyFill="1" applyBorder="1" applyAlignment="1">
      <alignment horizontal="left" vertical="center" wrapText="1"/>
    </xf>
    <xf numFmtId="165" fontId="50" fillId="31" borderId="15" xfId="0" applyNumberFormat="1" applyFont="1" applyFill="1" applyBorder="1" applyAlignment="1">
      <alignment horizontal="left" vertical="center" wrapText="1"/>
    </xf>
    <xf numFmtId="165" fontId="50" fillId="31" borderId="28" xfId="0" applyNumberFormat="1" applyFont="1" applyFill="1" applyBorder="1" applyAlignment="1">
      <alignment horizontal="left" vertical="center" wrapText="1"/>
    </xf>
    <xf numFmtId="0" fontId="50" fillId="31" borderId="35" xfId="0" applyFont="1" applyFill="1" applyBorder="1" applyAlignment="1">
      <alignment horizontal="center" vertical="center" wrapText="1"/>
    </xf>
    <xf numFmtId="0" fontId="50" fillId="31" borderId="22" xfId="0" applyFont="1" applyFill="1" applyBorder="1" applyAlignment="1">
      <alignment horizontal="center" vertical="center"/>
    </xf>
    <xf numFmtId="0" fontId="50" fillId="31" borderId="51" xfId="0" applyFont="1" applyFill="1" applyBorder="1" applyAlignment="1">
      <alignment horizontal="center" vertical="center"/>
    </xf>
    <xf numFmtId="0" fontId="54" fillId="31" borderId="30" xfId="0" applyFont="1" applyFill="1" applyBorder="1" applyAlignment="1">
      <alignment horizontal="right" vertical="center"/>
    </xf>
    <xf numFmtId="49" fontId="54" fillId="31" borderId="26" xfId="0" applyNumberFormat="1" applyFont="1" applyFill="1" applyBorder="1" applyAlignment="1">
      <alignment vertical="center"/>
    </xf>
    <xf numFmtId="0" fontId="50" fillId="31" borderId="26" xfId="0" applyFont="1" applyFill="1" applyBorder="1" applyAlignment="1">
      <alignment vertical="center"/>
    </xf>
    <xf numFmtId="49" fontId="54" fillId="31" borderId="26" xfId="0" applyNumberFormat="1" applyFont="1" applyFill="1" applyBorder="1" applyAlignment="1">
      <alignment horizontal="center" vertical="center"/>
    </xf>
    <xf numFmtId="0" fontId="54" fillId="31" borderId="26" xfId="0" applyFont="1" applyFill="1" applyBorder="1" applyAlignment="1">
      <alignment horizontal="center" vertical="center"/>
    </xf>
    <xf numFmtId="165" fontId="54" fillId="31" borderId="26" xfId="0" applyNumberFormat="1" applyFont="1" applyFill="1" applyBorder="1" applyAlignment="1">
      <alignment vertical="center"/>
    </xf>
    <xf numFmtId="0" fontId="55" fillId="31" borderId="26" xfId="0" applyFont="1" applyFill="1" applyBorder="1" applyAlignment="1">
      <alignment vertical="center"/>
    </xf>
    <xf numFmtId="165" fontId="50" fillId="31" borderId="22" xfId="0" applyNumberFormat="1" applyFont="1" applyFill="1" applyBorder="1" applyAlignment="1">
      <alignment vertical="center"/>
    </xf>
    <xf numFmtId="166" fontId="50" fillId="31" borderId="0" xfId="0" applyNumberFormat="1" applyFont="1" applyFill="1" applyAlignment="1">
      <alignment vertical="center"/>
    </xf>
    <xf numFmtId="0" fontId="11" fillId="31" borderId="36" xfId="53" applyFont="1" applyFill="1" applyBorder="1" applyAlignment="1" applyProtection="1">
      <alignment vertical="center"/>
    </xf>
    <xf numFmtId="0" fontId="77" fillId="31" borderId="36" xfId="53" applyFont="1" applyFill="1" applyBorder="1" applyAlignment="1" applyProtection="1">
      <alignment horizontal="center" vertical="center"/>
    </xf>
    <xf numFmtId="0" fontId="65" fillId="31" borderId="36" xfId="51" applyFont="1" applyFill="1" applyBorder="1" applyAlignment="1" applyProtection="1">
      <alignment vertical="center"/>
    </xf>
    <xf numFmtId="0" fontId="66" fillId="31" borderId="36" xfId="53" applyFont="1" applyFill="1" applyBorder="1" applyAlignment="1" applyProtection="1">
      <alignment vertical="center"/>
    </xf>
    <xf numFmtId="165" fontId="75" fillId="0" borderId="0" xfId="0" applyNumberFormat="1" applyFont="1" applyFill="1" applyBorder="1" applyAlignment="1">
      <alignment horizontal="right" vertical="center"/>
    </xf>
    <xf numFmtId="0" fontId="58" fillId="32" borderId="0" xfId="0" applyFont="1" applyFill="1" applyAlignment="1">
      <alignment horizontal="left" vertical="center"/>
    </xf>
    <xf numFmtId="0" fontId="53" fillId="32" borderId="0" xfId="0" applyFont="1" applyFill="1" applyAlignment="1">
      <alignment horizontal="left" vertical="center"/>
    </xf>
    <xf numFmtId="0" fontId="52" fillId="32" borderId="0" xfId="0" applyFont="1" applyFill="1" applyAlignment="1">
      <alignment vertical="center"/>
    </xf>
    <xf numFmtId="164" fontId="52" fillId="32" borderId="0" xfId="0" applyNumberFormat="1" applyFont="1" applyFill="1" applyAlignment="1">
      <alignment vertical="center"/>
    </xf>
    <xf numFmtId="0" fontId="52" fillId="32" borderId="0" xfId="0" applyNumberFormat="1" applyFont="1" applyFill="1" applyAlignment="1">
      <alignment vertical="center"/>
    </xf>
    <xf numFmtId="49" fontId="2" fillId="24" borderId="17" xfId="56" applyNumberFormat="1" applyFont="1" applyFill="1" applyBorder="1" applyAlignment="1">
      <alignment horizontal="left"/>
    </xf>
    <xf numFmtId="49" fontId="2" fillId="24" borderId="0" xfId="56" applyNumberFormat="1" applyFont="1" applyFill="1" applyBorder="1" applyAlignment="1">
      <alignment horizontal="left"/>
    </xf>
    <xf numFmtId="49" fontId="12" fillId="29" borderId="48" xfId="57" applyNumberFormat="1" applyFont="1" applyFill="1" applyBorder="1" applyAlignment="1">
      <alignment horizontal="center"/>
    </xf>
    <xf numFmtId="49" fontId="13" fillId="29" borderId="52" xfId="0" applyNumberFormat="1" applyFont="1" applyFill="1" applyBorder="1" applyAlignment="1">
      <alignment horizontal="center"/>
    </xf>
    <xf numFmtId="0" fontId="13" fillId="29" borderId="52" xfId="0" applyFont="1" applyFill="1" applyBorder="1" applyAlignment="1">
      <alignment horizontal="center"/>
    </xf>
    <xf numFmtId="0" fontId="14" fillId="29" borderId="11" xfId="54" applyFont="1" applyFill="1" applyBorder="1" applyAlignment="1" applyProtection="1">
      <alignment horizontal="center"/>
    </xf>
    <xf numFmtId="0" fontId="50" fillId="0" borderId="17" xfId="0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6" fillId="24" borderId="48" xfId="0" applyFont="1" applyFill="1" applyBorder="1" applyAlignment="1">
      <alignment wrapText="1"/>
    </xf>
    <xf numFmtId="0" fontId="69" fillId="29" borderId="36" xfId="0" applyFont="1" applyFill="1" applyBorder="1" applyAlignment="1" applyProtection="1">
      <alignment vertical="center"/>
      <protection locked="0"/>
    </xf>
    <xf numFmtId="0" fontId="78" fillId="34" borderId="27" xfId="0" applyFont="1" applyFill="1" applyBorder="1" applyAlignment="1" applyProtection="1">
      <alignment horizontal="center" vertical="center"/>
      <protection locked="0"/>
    </xf>
    <xf numFmtId="0" fontId="78" fillId="34" borderId="35" xfId="0" applyFont="1" applyFill="1" applyBorder="1" applyAlignment="1" applyProtection="1">
      <alignment horizontal="center" vertical="center"/>
      <protection locked="0"/>
    </xf>
    <xf numFmtId="0" fontId="50" fillId="31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57" fillId="30" borderId="48" xfId="0" applyFont="1" applyFill="1" applyBorder="1" applyAlignment="1">
      <alignment horizontal="center" vertical="center" wrapText="1"/>
    </xf>
    <xf numFmtId="0" fontId="57" fillId="30" borderId="52" xfId="0" applyFont="1" applyFill="1" applyBorder="1" applyAlignment="1">
      <alignment horizontal="center" vertical="center" wrapText="1"/>
    </xf>
    <xf numFmtId="0" fontId="57" fillId="30" borderId="52" xfId="0" applyFont="1" applyFill="1" applyBorder="1" applyAlignment="1">
      <alignment horizontal="center" vertical="top" wrapText="1"/>
    </xf>
    <xf numFmtId="0" fontId="57" fillId="30" borderId="11" xfId="0" applyFont="1" applyFill="1" applyBorder="1" applyAlignment="1">
      <alignment horizontal="center" vertical="top" wrapText="1"/>
    </xf>
    <xf numFmtId="0" fontId="67" fillId="29" borderId="36" xfId="53" applyFont="1" applyFill="1" applyBorder="1" applyAlignment="1" applyProtection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47" fillId="30" borderId="36" xfId="51" applyNumberFormat="1" applyFont="1" applyFill="1" applyBorder="1" applyAlignment="1" applyProtection="1">
      <alignment horizontal="left" vertical="center"/>
    </xf>
    <xf numFmtId="0" fontId="47" fillId="30" borderId="36" xfId="51" applyNumberFormat="1" applyFont="1" applyFill="1" applyBorder="1" applyAlignment="1" applyProtection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18" fillId="28" borderId="36" xfId="0" applyFont="1" applyFill="1" applyBorder="1" applyAlignment="1" applyProtection="1">
      <alignment horizontal="center" vertical="center"/>
      <protection locked="0"/>
    </xf>
    <xf numFmtId="0" fontId="18" fillId="28" borderId="35" xfId="0" applyFont="1" applyFill="1" applyBorder="1" applyAlignment="1" applyProtection="1">
      <alignment horizontal="center" vertical="center"/>
      <protection locked="0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Currency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Hyperlink 3" xfId="38"/>
    <cellStyle name="Input" xfId="39"/>
    <cellStyle name="Linked Cell" xfId="40"/>
    <cellStyle name="Neutral" xfId="41"/>
    <cellStyle name="Normal 2" xfId="42"/>
    <cellStyle name="Normal 2 2" xfId="43"/>
    <cellStyle name="Normal 3" xfId="44"/>
    <cellStyle name="Normal_Price List All Qry" xfId="45"/>
    <cellStyle name="Note" xfId="46"/>
    <cellStyle name="Output" xfId="47"/>
    <cellStyle name="Title" xfId="48"/>
    <cellStyle name="Total" xfId="49"/>
    <cellStyle name="Warning Text" xfId="50"/>
    <cellStyle name="Гиперссылка" xfId="51" builtinId="8"/>
    <cellStyle name="Гиперссылка 2" xfId="52"/>
    <cellStyle name="Гиперссылка 3" xfId="53"/>
    <cellStyle name="Гиперссылка_Книга1" xfId="54"/>
    <cellStyle name="Обычный" xfId="0" builtinId="0"/>
    <cellStyle name="Обычный 2" xfId="55"/>
    <cellStyle name="Обычный_malay" xfId="56"/>
    <cellStyle name="Обычный_plants" xfId="5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ildfish.ru/sunbeam_catalog" TargetMode="External"/><Relationship Id="rId1" Type="http://schemas.openxmlformats.org/officeDocument/2006/relationships/hyperlink" Target="http://www.wildfish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ildfish.ru/files/sunbeam/Sunbeam-Soft-Coral.jpg" TargetMode="External"/><Relationship Id="rId7" Type="http://schemas.openxmlformats.org/officeDocument/2006/relationships/hyperlink" Target="http://wildfish.ru/calendar" TargetMode="External"/><Relationship Id="rId2" Type="http://schemas.openxmlformats.org/officeDocument/2006/relationships/hyperlink" Target="http://wildfish.ru/opt" TargetMode="External"/><Relationship Id="rId1" Type="http://schemas.openxmlformats.org/officeDocument/2006/relationships/hyperlink" Target="http://wildfish.ru/" TargetMode="External"/><Relationship Id="rId6" Type="http://schemas.openxmlformats.org/officeDocument/2006/relationships/hyperlink" Target="http://wildfish.ru/tranzit" TargetMode="External"/><Relationship Id="rId5" Type="http://schemas.openxmlformats.org/officeDocument/2006/relationships/hyperlink" Target="http://wildfish.ru/price/Singapur-more.xls" TargetMode="External"/><Relationship Id="rId4" Type="http://schemas.openxmlformats.org/officeDocument/2006/relationships/hyperlink" Target="http://wildfish.ru/files/sunbeam/Sunbeam-Anemon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159"/>
  <sheetViews>
    <sheetView topLeftCell="A10" zoomScaleNormal="100" workbookViewId="0">
      <selection activeCell="A33" sqref="A33"/>
    </sheetView>
  </sheetViews>
  <sheetFormatPr defaultRowHeight="12.75" x14ac:dyDescent="0.2"/>
  <cols>
    <col min="1" max="1" width="102.140625" style="21" customWidth="1"/>
    <col min="2" max="11" width="9.140625" style="29"/>
    <col min="12" max="16384" width="9.140625" style="9"/>
  </cols>
  <sheetData>
    <row r="1" spans="1:11" ht="26.25" x14ac:dyDescent="0.4">
      <c r="A1" s="184" t="s">
        <v>186</v>
      </c>
    </row>
    <row r="2" spans="1:11" ht="15" x14ac:dyDescent="0.25">
      <c r="A2" s="185" t="s">
        <v>20</v>
      </c>
    </row>
    <row r="3" spans="1:11" ht="15" x14ac:dyDescent="0.25">
      <c r="A3" s="185" t="s">
        <v>187</v>
      </c>
    </row>
    <row r="4" spans="1:11" ht="15" x14ac:dyDescent="0.25">
      <c r="A4" s="186" t="s">
        <v>21</v>
      </c>
    </row>
    <row r="5" spans="1:11" ht="18" x14ac:dyDescent="0.25">
      <c r="A5" s="187" t="s">
        <v>2</v>
      </c>
    </row>
    <row r="6" spans="1:11" x14ac:dyDescent="0.2">
      <c r="A6" s="10" t="s">
        <v>22</v>
      </c>
    </row>
    <row r="7" spans="1:11" x14ac:dyDescent="0.2">
      <c r="A7" s="11" t="s">
        <v>27</v>
      </c>
    </row>
    <row r="8" spans="1:11" x14ac:dyDescent="0.2">
      <c r="A8" s="11" t="s">
        <v>52</v>
      </c>
    </row>
    <row r="9" spans="1:11" x14ac:dyDescent="0.2">
      <c r="A9" s="11" t="s">
        <v>153</v>
      </c>
    </row>
    <row r="10" spans="1:11" s="27" customFormat="1" x14ac:dyDescent="0.2">
      <c r="A10" s="28" t="s">
        <v>154</v>
      </c>
      <c r="B10" s="30"/>
      <c r="C10" s="30"/>
      <c r="D10" s="30"/>
      <c r="E10" s="30"/>
      <c r="F10" s="30"/>
      <c r="G10" s="31"/>
      <c r="H10" s="31"/>
      <c r="I10" s="31"/>
      <c r="J10" s="31"/>
      <c r="K10" s="32"/>
    </row>
    <row r="11" spans="1:11" s="27" customFormat="1" x14ac:dyDescent="0.2">
      <c r="A11" s="36" t="s">
        <v>155</v>
      </c>
      <c r="B11" s="30"/>
      <c r="C11" s="30"/>
      <c r="D11" s="30"/>
      <c r="E11" s="30"/>
      <c r="F11" s="30"/>
      <c r="G11" s="31"/>
      <c r="H11" s="31"/>
      <c r="I11" s="31"/>
      <c r="J11" s="31"/>
      <c r="K11" s="32"/>
    </row>
    <row r="12" spans="1:11" s="27" customFormat="1" ht="13.5" thickBot="1" x14ac:dyDescent="0.25">
      <c r="A12" s="12" t="s">
        <v>92</v>
      </c>
      <c r="B12" s="30"/>
      <c r="C12" s="30"/>
      <c r="D12" s="30"/>
      <c r="E12" s="30"/>
      <c r="F12" s="30"/>
      <c r="G12" s="31"/>
      <c r="H12" s="31"/>
      <c r="I12" s="31"/>
      <c r="J12" s="31"/>
      <c r="K12" s="32"/>
    </row>
    <row r="13" spans="1:11" ht="30" customHeight="1" thickTop="1" x14ac:dyDescent="0.2">
      <c r="A13" s="13" t="s">
        <v>25</v>
      </c>
    </row>
    <row r="14" spans="1:11" x14ac:dyDescent="0.2">
      <c r="A14" s="5" t="s">
        <v>28</v>
      </c>
    </row>
    <row r="15" spans="1:11" x14ac:dyDescent="0.2">
      <c r="A15" s="5" t="s">
        <v>91</v>
      </c>
    </row>
    <row r="16" spans="1:11" x14ac:dyDescent="0.2">
      <c r="A16" s="5" t="s">
        <v>188</v>
      </c>
    </row>
    <row r="17" spans="1:11" ht="13.5" thickBot="1" x14ac:dyDescent="0.25">
      <c r="A17" s="5" t="s">
        <v>192</v>
      </c>
    </row>
    <row r="18" spans="1:11" s="22" customFormat="1" ht="20.100000000000001" customHeight="1" thickTop="1" x14ac:dyDescent="0.25">
      <c r="A18" s="38" t="s">
        <v>126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customFormat="1" x14ac:dyDescent="0.2">
      <c r="A19" s="147" t="s">
        <v>127</v>
      </c>
    </row>
    <row r="20" spans="1:11" customFormat="1" x14ac:dyDescent="0.2">
      <c r="A20" s="147" t="s">
        <v>131</v>
      </c>
    </row>
    <row r="21" spans="1:11" customFormat="1" x14ac:dyDescent="0.2">
      <c r="A21" s="147" t="s">
        <v>128</v>
      </c>
    </row>
    <row r="22" spans="1:11" customFormat="1" x14ac:dyDescent="0.2">
      <c r="A22" s="147" t="s">
        <v>129</v>
      </c>
    </row>
    <row r="23" spans="1:11" s="22" customFormat="1" x14ac:dyDescent="0.2">
      <c r="A23" s="34" t="s">
        <v>166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22" customFormat="1" x14ac:dyDescent="0.2">
      <c r="A24" s="35" t="s">
        <v>167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22" customFormat="1" x14ac:dyDescent="0.2">
      <c r="A25" s="35" t="s">
        <v>168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22" customFormat="1" ht="20.100000000000001" customHeight="1" x14ac:dyDescent="0.2">
      <c r="A26" s="35" t="s">
        <v>204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s="22" customFormat="1" x14ac:dyDescent="0.2">
      <c r="A27" s="35" t="s">
        <v>114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22" customFormat="1" x14ac:dyDescent="0.2">
      <c r="A28" s="35" t="s">
        <v>113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22" customFormat="1" ht="20.100000000000001" customHeight="1" x14ac:dyDescent="0.2">
      <c r="A29" s="35" t="s">
        <v>181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s="22" customFormat="1" ht="20.100000000000001" customHeight="1" x14ac:dyDescent="0.2">
      <c r="A30" s="35" t="s">
        <v>101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s="22" customFormat="1" ht="12.75" customHeight="1" x14ac:dyDescent="0.2">
      <c r="A31" s="35" t="s">
        <v>100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s="22" customFormat="1" ht="12.75" customHeight="1" x14ac:dyDescent="0.2">
      <c r="A32" s="35" t="s">
        <v>103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22" customFormat="1" ht="12.75" customHeight="1" x14ac:dyDescent="0.2">
      <c r="A33" s="35" t="s">
        <v>107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s="22" customFormat="1" ht="20.100000000000001" customHeight="1" x14ac:dyDescent="0.2">
      <c r="A34" s="35" t="s">
        <v>130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22" customFormat="1" x14ac:dyDescent="0.2">
      <c r="A35" s="35" t="s">
        <v>96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22" customFormat="1" x14ac:dyDescent="0.2">
      <c r="A36" s="137" t="s">
        <v>99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22" customFormat="1" x14ac:dyDescent="0.2">
      <c r="A37" s="35" t="s">
        <v>94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22" customFormat="1" x14ac:dyDescent="0.2">
      <c r="A38" s="35" t="s">
        <v>97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22" customFormat="1" x14ac:dyDescent="0.2">
      <c r="A39" s="35" t="s">
        <v>98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22" customFormat="1" x14ac:dyDescent="0.2">
      <c r="A40" s="35" t="s">
        <v>95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22" customFormat="1" ht="20.100000000000001" customHeight="1" x14ac:dyDescent="0.2">
      <c r="A41" s="35" t="s">
        <v>205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22" customFormat="1" x14ac:dyDescent="0.2">
      <c r="A42" s="35" t="s">
        <v>206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22" customFormat="1" x14ac:dyDescent="0.2">
      <c r="A43" s="35" t="s">
        <v>209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customFormat="1" ht="20.100000000000001" customHeight="1" x14ac:dyDescent="0.2">
      <c r="A44" s="182" t="s">
        <v>200</v>
      </c>
    </row>
    <row r="45" spans="1:11" s="22" customFormat="1" x14ac:dyDescent="0.2">
      <c r="A45" s="35" t="s">
        <v>193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22" customFormat="1" x14ac:dyDescent="0.2">
      <c r="A46" s="35" t="s">
        <v>194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22" customFormat="1" x14ac:dyDescent="0.2">
      <c r="A47" s="35" t="s">
        <v>195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22" customFormat="1" x14ac:dyDescent="0.2">
      <c r="A48" s="35" t="s">
        <v>196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22" customFormat="1" x14ac:dyDescent="0.2">
      <c r="A49" s="35" t="s">
        <v>197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22" customFormat="1" x14ac:dyDescent="0.2">
      <c r="A50" s="35" t="s">
        <v>199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22" customFormat="1" x14ac:dyDescent="0.2">
      <c r="A51" s="35" t="s">
        <v>198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22" customFormat="1" x14ac:dyDescent="0.2">
      <c r="A52" s="35" t="s">
        <v>202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customFormat="1" ht="20.100000000000001" customHeight="1" x14ac:dyDescent="0.2">
      <c r="A53" s="182" t="s">
        <v>182</v>
      </c>
    </row>
    <row r="54" spans="1:11" customFormat="1" x14ac:dyDescent="0.2">
      <c r="A54" s="183" t="s">
        <v>183</v>
      </c>
    </row>
    <row r="55" spans="1:11" customFormat="1" ht="20.100000000000001" customHeight="1" thickBot="1" x14ac:dyDescent="0.25">
      <c r="A55" s="41" t="s">
        <v>83</v>
      </c>
    </row>
    <row r="56" spans="1:11" ht="20.100000000000001" customHeight="1" thickTop="1" x14ac:dyDescent="0.25">
      <c r="A56" s="38" t="s">
        <v>23</v>
      </c>
    </row>
    <row r="57" spans="1:11" x14ac:dyDescent="0.2">
      <c r="A57" s="11" t="s">
        <v>29</v>
      </c>
    </row>
    <row r="58" spans="1:11" x14ac:dyDescent="0.2">
      <c r="A58" s="11" t="s">
        <v>104</v>
      </c>
    </row>
    <row r="59" spans="1:11" x14ac:dyDescent="0.2">
      <c r="A59" s="11" t="s">
        <v>119</v>
      </c>
    </row>
    <row r="60" spans="1:11" x14ac:dyDescent="0.2">
      <c r="A60" s="14" t="s">
        <v>30</v>
      </c>
    </row>
    <row r="61" spans="1:11" s="22" customFormat="1" ht="18.75" customHeight="1" x14ac:dyDescent="0.2">
      <c r="A61" s="11" t="s">
        <v>31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22" customFormat="1" x14ac:dyDescent="0.2">
      <c r="A62" s="11" t="s">
        <v>32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22" customFormat="1" x14ac:dyDescent="0.2">
      <c r="A63" s="11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22" customFormat="1" x14ac:dyDescent="0.2">
      <c r="A64" s="11" t="s">
        <v>33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22" customFormat="1" x14ac:dyDescent="0.2">
      <c r="A65" s="11" t="s">
        <v>170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22" customFormat="1" x14ac:dyDescent="0.2">
      <c r="A66" s="11" t="s">
        <v>171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8.75" customHeight="1" x14ac:dyDescent="0.2">
      <c r="A67" s="136" t="s">
        <v>34</v>
      </c>
    </row>
    <row r="68" spans="1:11" ht="13.5" thickBot="1" x14ac:dyDescent="0.25">
      <c r="A68" s="12" t="s">
        <v>35</v>
      </c>
    </row>
    <row r="69" spans="1:11" ht="18.75" customHeight="1" thickTop="1" x14ac:dyDescent="0.25">
      <c r="A69" s="38" t="s">
        <v>36</v>
      </c>
    </row>
    <row r="70" spans="1:11" x14ac:dyDescent="0.2">
      <c r="A70" s="5" t="s">
        <v>159</v>
      </c>
    </row>
    <row r="71" spans="1:11" x14ac:dyDescent="0.2">
      <c r="A71" s="5" t="s">
        <v>160</v>
      </c>
    </row>
    <row r="72" spans="1:11" x14ac:dyDescent="0.2">
      <c r="A72" s="15" t="s">
        <v>49</v>
      </c>
    </row>
    <row r="73" spans="1:11" x14ac:dyDescent="0.2">
      <c r="A73" s="5" t="s">
        <v>161</v>
      </c>
    </row>
    <row r="74" spans="1:11" x14ac:dyDescent="0.2">
      <c r="A74" s="5" t="s">
        <v>37</v>
      </c>
    </row>
    <row r="75" spans="1:11" x14ac:dyDescent="0.2">
      <c r="A75" s="5" t="s">
        <v>38</v>
      </c>
    </row>
    <row r="76" spans="1:11" x14ac:dyDescent="0.2">
      <c r="A76" s="5" t="s">
        <v>90</v>
      </c>
    </row>
    <row r="77" spans="1:11" x14ac:dyDescent="0.2">
      <c r="A77" s="5" t="s">
        <v>102</v>
      </c>
    </row>
    <row r="78" spans="1:11" x14ac:dyDescent="0.2">
      <c r="A78" s="5" t="s">
        <v>39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2">
      <c r="A79" s="5" t="s">
        <v>40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2.95" customHeight="1" thickBot="1" x14ac:dyDescent="0.25">
      <c r="A80" s="5" t="s">
        <v>41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" customFormat="1" ht="20.100000000000001" customHeight="1" thickTop="1" x14ac:dyDescent="0.25">
      <c r="A81" s="38" t="s">
        <v>132</v>
      </c>
    </row>
    <row r="82" spans="1:1" customFormat="1" x14ac:dyDescent="0.2">
      <c r="A82" s="5" t="s">
        <v>156</v>
      </c>
    </row>
    <row r="83" spans="1:1" customFormat="1" x14ac:dyDescent="0.2">
      <c r="A83" s="5" t="s">
        <v>191</v>
      </c>
    </row>
    <row r="84" spans="1:1" customFormat="1" x14ac:dyDescent="0.2">
      <c r="A84" s="5" t="s">
        <v>133</v>
      </c>
    </row>
    <row r="85" spans="1:1" customFormat="1" x14ac:dyDescent="0.2">
      <c r="A85" s="5" t="s">
        <v>157</v>
      </c>
    </row>
    <row r="86" spans="1:1" customFormat="1" x14ac:dyDescent="0.2">
      <c r="A86" s="5" t="s">
        <v>134</v>
      </c>
    </row>
    <row r="87" spans="1:1" customFormat="1" x14ac:dyDescent="0.2">
      <c r="A87" s="5" t="s">
        <v>158</v>
      </c>
    </row>
    <row r="88" spans="1:1" customFormat="1" x14ac:dyDescent="0.2">
      <c r="A88" s="5" t="s">
        <v>191</v>
      </c>
    </row>
    <row r="89" spans="1:1" customFormat="1" x14ac:dyDescent="0.2">
      <c r="A89" s="5" t="s">
        <v>135</v>
      </c>
    </row>
    <row r="90" spans="1:1" customFormat="1" ht="20.100000000000001" customHeight="1" x14ac:dyDescent="0.2">
      <c r="A90" s="5" t="s">
        <v>136</v>
      </c>
    </row>
    <row r="91" spans="1:1" customFormat="1" x14ac:dyDescent="0.2">
      <c r="A91" s="5" t="s">
        <v>137</v>
      </c>
    </row>
    <row r="92" spans="1:1" customFormat="1" x14ac:dyDescent="0.2">
      <c r="A92" s="5" t="s">
        <v>138</v>
      </c>
    </row>
    <row r="93" spans="1:1" customFormat="1" x14ac:dyDescent="0.2">
      <c r="A93" s="5" t="s">
        <v>139</v>
      </c>
    </row>
    <row r="94" spans="1:1" customFormat="1" x14ac:dyDescent="0.2">
      <c r="A94" s="5" t="s">
        <v>201</v>
      </c>
    </row>
    <row r="95" spans="1:1" customFormat="1" x14ac:dyDescent="0.2">
      <c r="A95" s="5" t="s">
        <v>140</v>
      </c>
    </row>
    <row r="96" spans="1:1" customFormat="1" x14ac:dyDescent="0.2">
      <c r="A96" s="5" t="s">
        <v>141</v>
      </c>
    </row>
    <row r="97" spans="1:11" customFormat="1" ht="13.5" thickBot="1" x14ac:dyDescent="0.25">
      <c r="A97" s="5" t="s">
        <v>142</v>
      </c>
    </row>
    <row r="98" spans="1:11" customFormat="1" ht="20.100000000000001" customHeight="1" thickTop="1" x14ac:dyDescent="0.25">
      <c r="A98" s="38" t="s">
        <v>143</v>
      </c>
    </row>
    <row r="99" spans="1:11" customFormat="1" x14ac:dyDescent="0.2">
      <c r="A99" s="5" t="s">
        <v>144</v>
      </c>
    </row>
    <row r="100" spans="1:11" customFormat="1" x14ac:dyDescent="0.2">
      <c r="A100" s="5" t="s">
        <v>145</v>
      </c>
    </row>
    <row r="101" spans="1:11" customFormat="1" x14ac:dyDescent="0.2">
      <c r="A101" s="5" t="s">
        <v>146</v>
      </c>
    </row>
    <row r="102" spans="1:11" customFormat="1" x14ac:dyDescent="0.2">
      <c r="A102" s="5" t="s">
        <v>147</v>
      </c>
    </row>
    <row r="103" spans="1:11" customFormat="1" ht="13.5" thickBot="1" x14ac:dyDescent="0.25">
      <c r="A103" s="5" t="s">
        <v>148</v>
      </c>
    </row>
    <row r="104" spans="1:11" ht="20.100000000000001" customHeight="1" thickTop="1" x14ac:dyDescent="0.25">
      <c r="A104" s="38" t="s">
        <v>42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">
      <c r="A105" s="37" t="s">
        <v>68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">
      <c r="A106" s="11" t="s">
        <v>69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">
      <c r="A107" s="14" t="s">
        <v>203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.75" customHeight="1" x14ac:dyDescent="0.2">
      <c r="A108" s="16" t="s">
        <v>106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2.75" customHeight="1" x14ac:dyDescent="0.2">
      <c r="A109" s="16" t="s">
        <v>43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2.75" customHeight="1" x14ac:dyDescent="0.2">
      <c r="A110" s="16" t="s">
        <v>115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2.75" customHeight="1" x14ac:dyDescent="0.2">
      <c r="A111" s="16" t="s">
        <v>95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75" customHeight="1" x14ac:dyDescent="0.2">
      <c r="A112" s="146" t="s">
        <v>111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3.5" thickBot="1" x14ac:dyDescent="0.25">
      <c r="A113" s="17" t="s">
        <v>112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30" customHeight="1" thickTop="1" x14ac:dyDescent="0.2">
      <c r="A114" s="13" t="s">
        <v>24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 customHeight="1" x14ac:dyDescent="0.2">
      <c r="A115" s="11" t="s">
        <v>71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">
      <c r="A116" s="11" t="s">
        <v>70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">
      <c r="A117" s="11" t="s">
        <v>149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">
      <c r="A118" s="11" t="s">
        <v>152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">
      <c r="A119" s="11" t="s">
        <v>150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">
      <c r="A120" s="11" t="s">
        <v>151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customFormat="1" ht="18.75" customHeight="1" x14ac:dyDescent="0.2">
      <c r="A121" s="11" t="s">
        <v>162</v>
      </c>
    </row>
    <row r="122" spans="1:11" customFormat="1" x14ac:dyDescent="0.2">
      <c r="A122" s="11" t="s">
        <v>163</v>
      </c>
    </row>
    <row r="123" spans="1:11" customFormat="1" x14ac:dyDescent="0.2">
      <c r="A123" s="11" t="s">
        <v>164</v>
      </c>
    </row>
    <row r="124" spans="1:11" customFormat="1" ht="12.95" customHeight="1" thickBot="1" x14ac:dyDescent="0.25">
      <c r="A124" s="12" t="s">
        <v>165</v>
      </c>
    </row>
    <row r="125" spans="1:11" ht="20.100000000000001" customHeight="1" thickTop="1" x14ac:dyDescent="0.25">
      <c r="A125" s="38" t="s">
        <v>72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">
      <c r="A126" s="37" t="s">
        <v>78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">
      <c r="A127" s="11" t="s">
        <v>74</v>
      </c>
    </row>
    <row r="128" spans="1:11" x14ac:dyDescent="0.2">
      <c r="A128" s="11" t="s">
        <v>76</v>
      </c>
    </row>
    <row r="129" spans="1:11" x14ac:dyDescent="0.2">
      <c r="A129" s="11" t="s">
        <v>169</v>
      </c>
    </row>
    <row r="130" spans="1:11" x14ac:dyDescent="0.2">
      <c r="A130" s="11" t="s">
        <v>120</v>
      </c>
    </row>
    <row r="131" spans="1:11" x14ac:dyDescent="0.2">
      <c r="A131" s="11" t="s">
        <v>121</v>
      </c>
    </row>
    <row r="132" spans="1:11" x14ac:dyDescent="0.2">
      <c r="A132" s="11" t="s">
        <v>77</v>
      </c>
    </row>
    <row r="133" spans="1:11" x14ac:dyDescent="0.2">
      <c r="A133" s="11" t="s">
        <v>73</v>
      </c>
    </row>
    <row r="134" spans="1:11" x14ac:dyDescent="0.2">
      <c r="A134" s="11" t="s">
        <v>122</v>
      </c>
    </row>
    <row r="135" spans="1:11" x14ac:dyDescent="0.2">
      <c r="A135" s="11" t="s">
        <v>207</v>
      </c>
    </row>
    <row r="136" spans="1:11" x14ac:dyDescent="0.2">
      <c r="A136" s="11" t="s">
        <v>208</v>
      </c>
    </row>
    <row r="137" spans="1:11" x14ac:dyDescent="0.2">
      <c r="A137" s="11" t="s">
        <v>123</v>
      </c>
    </row>
    <row r="138" spans="1:11" x14ac:dyDescent="0.2">
      <c r="A138" s="11" t="s">
        <v>124</v>
      </c>
    </row>
    <row r="139" spans="1:11" x14ac:dyDescent="0.2">
      <c r="A139" s="11" t="s">
        <v>125</v>
      </c>
    </row>
    <row r="140" spans="1:11" x14ac:dyDescent="0.2">
      <c r="A140" s="11" t="s">
        <v>203</v>
      </c>
    </row>
    <row r="141" spans="1:11" ht="13.5" thickBot="1" x14ac:dyDescent="0.25">
      <c r="A141" s="11" t="s">
        <v>79</v>
      </c>
    </row>
    <row r="142" spans="1:11" customFormat="1" ht="30" customHeight="1" thickTop="1" x14ac:dyDescent="0.2">
      <c r="A142" s="26" t="s">
        <v>44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customFormat="1" x14ac:dyDescent="0.2">
      <c r="A143" s="16" t="s">
        <v>51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customFormat="1" x14ac:dyDescent="0.2">
      <c r="A144" s="16" t="s">
        <v>185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customFormat="1" x14ac:dyDescent="0.2">
      <c r="A145" s="16" t="s">
        <v>46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customFormat="1" x14ac:dyDescent="0.2">
      <c r="A146" s="16" t="s">
        <v>45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customFormat="1" x14ac:dyDescent="0.2">
      <c r="A147" s="16" t="s">
        <v>184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customFormat="1" x14ac:dyDescent="0.2">
      <c r="A148" s="11" t="s">
        <v>47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customFormat="1" x14ac:dyDescent="0.2">
      <c r="A149" s="16" t="s">
        <v>48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customFormat="1" x14ac:dyDescent="0.2">
      <c r="A150" s="18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customFormat="1" ht="18" customHeight="1" x14ac:dyDescent="0.2">
      <c r="A151" s="19" t="s">
        <v>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customFormat="1" x14ac:dyDescent="0.2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customFormat="1" x14ac:dyDescent="0.2">
      <c r="A153" s="6" t="s">
        <v>26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customFormat="1" x14ac:dyDescent="0.2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customFormat="1" x14ac:dyDescent="0.2">
      <c r="A155" s="18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customFormat="1" x14ac:dyDescent="0.2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customFormat="1" x14ac:dyDescent="0.2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9" spans="1:11" ht="18" x14ac:dyDescent="0.25">
      <c r="A159" s="20"/>
    </row>
  </sheetData>
  <phoneticPr fontId="6" type="noConversion"/>
  <hyperlinks>
    <hyperlink ref="A5" r:id="rId1"/>
    <hyperlink ref="A112" r:id="rId2"/>
  </hyperlinks>
  <pageMargins left="0.36" right="0.26" top="0.31" bottom="0.34" header="0.5" footer="0.5"/>
  <pageSetup paperSize="9" scale="9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W365"/>
  <sheetViews>
    <sheetView tabSelected="1" zoomScaleNormal="100" workbookViewId="0">
      <pane ySplit="6" topLeftCell="A7" activePane="bottomLeft" state="frozen"/>
      <selection pane="bottomLeft" activeCell="A3" sqref="A3:K3"/>
    </sheetView>
  </sheetViews>
  <sheetFormatPr defaultRowHeight="12.75" customHeight="1" x14ac:dyDescent="0.2"/>
  <cols>
    <col min="1" max="1" width="5.140625" style="7" customWidth="1"/>
    <col min="2" max="2" width="2.28515625" style="7" customWidth="1"/>
    <col min="3" max="3" width="5" style="1" customWidth="1"/>
    <col min="4" max="4" width="32.5703125" style="1" customWidth="1"/>
    <col min="5" max="5" width="18" style="1" customWidth="1"/>
    <col min="6" max="6" width="31.28515625" style="1" customWidth="1"/>
    <col min="7" max="7" width="5.7109375" style="1" customWidth="1"/>
    <col min="8" max="8" width="5.28515625" style="1" customWidth="1"/>
    <col min="9" max="9" width="6.42578125" style="1" customWidth="1"/>
    <col min="10" max="10" width="10.7109375" style="1" customWidth="1"/>
    <col min="11" max="11" width="8" style="1" customWidth="1"/>
    <col min="12" max="12" width="11.28515625" style="1" customWidth="1"/>
    <col min="13" max="13" width="9.85546875" style="1" customWidth="1"/>
    <col min="14" max="14" width="6" style="1" customWidth="1"/>
    <col min="15" max="15" width="11.140625" customWidth="1"/>
    <col min="16" max="17" width="1.7109375" style="1" customWidth="1"/>
    <col min="18" max="16384" width="9.140625" style="1"/>
  </cols>
  <sheetData>
    <row r="1" spans="1:18" s="2" customFormat="1" ht="15.75" customHeight="1" x14ac:dyDescent="0.2">
      <c r="A1" s="119"/>
      <c r="B1" s="150"/>
      <c r="C1" s="120" t="s">
        <v>65</v>
      </c>
      <c r="D1" s="149"/>
      <c r="E1" s="149" t="s">
        <v>176</v>
      </c>
      <c r="F1" s="154" t="s">
        <v>66</v>
      </c>
      <c r="G1" s="202" t="s">
        <v>108</v>
      </c>
      <c r="H1" s="202"/>
      <c r="I1" s="202"/>
      <c r="J1" s="203" t="s">
        <v>109</v>
      </c>
      <c r="K1" s="203"/>
      <c r="L1" s="145" t="s">
        <v>110</v>
      </c>
      <c r="M1" s="107" t="s">
        <v>84</v>
      </c>
      <c r="N1" s="108"/>
      <c r="O1" s="196" t="s">
        <v>85</v>
      </c>
      <c r="P1" s="3"/>
      <c r="Q1" s="3"/>
      <c r="R1" s="4"/>
    </row>
    <row r="2" spans="1:18" s="2" customFormat="1" ht="18.75" customHeight="1" x14ac:dyDescent="0.2">
      <c r="A2" s="152"/>
      <c r="B2" s="153"/>
      <c r="C2" s="200" t="s">
        <v>67</v>
      </c>
      <c r="D2" s="200"/>
      <c r="E2" s="201" t="s">
        <v>82</v>
      </c>
      <c r="F2" s="201"/>
      <c r="G2" s="201"/>
      <c r="H2" s="201"/>
      <c r="I2" s="201"/>
      <c r="J2" s="201"/>
      <c r="K2" s="201"/>
      <c r="L2" s="201"/>
      <c r="M2" s="116">
        <f>IF(M5=0,0,IF(M5&lt;0.5,1,ROUND(M5,0)))</f>
        <v>0</v>
      </c>
      <c r="N2" s="108"/>
      <c r="O2" s="197"/>
      <c r="P2" s="3"/>
      <c r="Q2" s="3"/>
      <c r="R2" s="3"/>
    </row>
    <row r="3" spans="1:18" s="2" customFormat="1" ht="17.25" customHeight="1" x14ac:dyDescent="0.2">
      <c r="A3" s="205" t="s">
        <v>505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192" t="s">
        <v>238</v>
      </c>
      <c r="M3" s="193"/>
      <c r="N3" s="108"/>
      <c r="O3" s="197"/>
      <c r="P3"/>
      <c r="Q3"/>
      <c r="R3" s="3"/>
    </row>
    <row r="4" spans="1:18" s="2" customFormat="1" ht="21" customHeight="1" x14ac:dyDescent="0.2">
      <c r="A4" s="191" t="s">
        <v>231</v>
      </c>
      <c r="B4" s="153"/>
      <c r="C4" s="148"/>
      <c r="D4" s="142"/>
      <c r="E4" s="123"/>
      <c r="F4" s="123"/>
      <c r="G4" s="124"/>
      <c r="H4" s="140"/>
      <c r="I4" s="140"/>
      <c r="J4" s="135" t="s">
        <v>105</v>
      </c>
      <c r="K4" s="144">
        <v>79</v>
      </c>
      <c r="L4" s="113" t="s">
        <v>57</v>
      </c>
      <c r="M4" s="190" t="s">
        <v>55</v>
      </c>
      <c r="N4" s="108"/>
      <c r="O4" s="197"/>
      <c r="P4"/>
      <c r="Q4"/>
      <c r="R4" s="3"/>
    </row>
    <row r="5" spans="1:18" s="2" customFormat="1" ht="15" customHeight="1" x14ac:dyDescent="0.2">
      <c r="A5" s="172"/>
      <c r="B5" s="173" t="s">
        <v>173</v>
      </c>
      <c r="C5" s="172"/>
      <c r="D5" s="174" t="s">
        <v>174</v>
      </c>
      <c r="E5" s="175" t="s">
        <v>175</v>
      </c>
      <c r="F5" s="151" t="s">
        <v>180</v>
      </c>
      <c r="G5" s="143"/>
      <c r="H5" s="114"/>
      <c r="I5" s="125"/>
      <c r="J5" s="141" t="s">
        <v>58</v>
      </c>
      <c r="K5" s="115">
        <f>ROUND(250*K4*1.05,-1)</f>
        <v>20740</v>
      </c>
      <c r="L5" s="117"/>
      <c r="M5" s="112">
        <f>M128</f>
        <v>0</v>
      </c>
      <c r="N5" s="109"/>
      <c r="O5" s="198" t="s">
        <v>86</v>
      </c>
      <c r="P5"/>
      <c r="Q5"/>
      <c r="R5" s="4"/>
    </row>
    <row r="6" spans="1:18" s="2" customFormat="1" ht="24.75" customHeight="1" x14ac:dyDescent="0.25">
      <c r="A6" s="23" t="s">
        <v>3</v>
      </c>
      <c r="B6" s="40"/>
      <c r="C6" s="39" t="s">
        <v>4</v>
      </c>
      <c r="D6" s="195" t="s">
        <v>5</v>
      </c>
      <c r="E6" s="195"/>
      <c r="F6" s="195"/>
      <c r="G6" s="24" t="s">
        <v>6</v>
      </c>
      <c r="H6" s="24" t="s">
        <v>0</v>
      </c>
      <c r="I6" s="126" t="s">
        <v>89</v>
      </c>
      <c r="J6" s="24" t="s">
        <v>93</v>
      </c>
      <c r="K6" s="25" t="s">
        <v>7</v>
      </c>
      <c r="L6" s="118" t="s">
        <v>87</v>
      </c>
      <c r="M6" s="106" t="s">
        <v>9</v>
      </c>
      <c r="N6" s="110"/>
      <c r="O6" s="199"/>
      <c r="P6"/>
      <c r="Q6"/>
    </row>
    <row r="7" spans="1:18" s="43" customFormat="1" ht="14.1" customHeight="1" x14ac:dyDescent="0.2">
      <c r="A7" s="42"/>
      <c r="B7" s="45" t="s">
        <v>80</v>
      </c>
      <c r="C7" s="131">
        <v>25</v>
      </c>
      <c r="D7" s="52" t="s">
        <v>333</v>
      </c>
      <c r="E7" s="52" t="s">
        <v>334</v>
      </c>
      <c r="F7" s="132" t="s">
        <v>335</v>
      </c>
      <c r="G7" s="133">
        <v>58</v>
      </c>
      <c r="H7" s="134">
        <v>2</v>
      </c>
      <c r="I7" s="139">
        <v>4.1073275862068961</v>
      </c>
      <c r="J7" s="46">
        <f t="shared" ref="J7:J10" si="0">ROUND(I7*$K$4*1.05,2)</f>
        <v>340.7</v>
      </c>
      <c r="K7" s="47"/>
      <c r="L7" s="48">
        <f t="shared" ref="L7:L10" si="1">K7*J7</f>
        <v>0</v>
      </c>
      <c r="M7" s="104">
        <f t="shared" ref="M7:M10" si="2">K7/G7</f>
        <v>0</v>
      </c>
      <c r="N7" s="111"/>
      <c r="O7" s="127">
        <f t="shared" ref="O7:O10" si="3">J7+$K$5/G7</f>
        <v>698.28620689655168</v>
      </c>
      <c r="P7" s="44"/>
      <c r="Q7" s="44"/>
    </row>
    <row r="8" spans="1:18" s="43" customFormat="1" ht="14.1" customHeight="1" x14ac:dyDescent="0.2">
      <c r="A8" s="42"/>
      <c r="B8" s="45" t="s">
        <v>80</v>
      </c>
      <c r="C8" s="131">
        <v>27</v>
      </c>
      <c r="D8" s="52" t="s">
        <v>391</v>
      </c>
      <c r="E8" s="52" t="s">
        <v>334</v>
      </c>
      <c r="F8" s="132" t="s">
        <v>335</v>
      </c>
      <c r="G8" s="133">
        <v>36</v>
      </c>
      <c r="H8" s="134">
        <v>1</v>
      </c>
      <c r="I8" s="138">
        <v>4.3180555555555555</v>
      </c>
      <c r="J8" s="49">
        <f t="shared" si="0"/>
        <v>358.18</v>
      </c>
      <c r="K8" s="50"/>
      <c r="L8" s="51">
        <f t="shared" si="1"/>
        <v>0</v>
      </c>
      <c r="M8" s="105">
        <f t="shared" si="2"/>
        <v>0</v>
      </c>
      <c r="N8" s="111"/>
      <c r="O8" s="128">
        <f t="shared" si="3"/>
        <v>934.29111111111115</v>
      </c>
    </row>
    <row r="9" spans="1:18" s="43" customFormat="1" ht="14.1" customHeight="1" x14ac:dyDescent="0.2">
      <c r="A9" s="42"/>
      <c r="B9" s="45" t="s">
        <v>80</v>
      </c>
      <c r="C9" s="131">
        <v>32</v>
      </c>
      <c r="D9" s="52" t="s">
        <v>392</v>
      </c>
      <c r="E9" s="52" t="s">
        <v>189</v>
      </c>
      <c r="F9" s="132" t="s">
        <v>393</v>
      </c>
      <c r="G9" s="133">
        <v>58</v>
      </c>
      <c r="H9" s="134">
        <v>3</v>
      </c>
      <c r="I9" s="138">
        <v>7.0872275862068967</v>
      </c>
      <c r="J9" s="49">
        <f t="shared" si="0"/>
        <v>587.89</v>
      </c>
      <c r="K9" s="50"/>
      <c r="L9" s="51">
        <f t="shared" si="1"/>
        <v>0</v>
      </c>
      <c r="M9" s="105">
        <f t="shared" si="2"/>
        <v>0</v>
      </c>
      <c r="N9" s="111"/>
      <c r="O9" s="128">
        <f t="shared" si="3"/>
        <v>945.47620689655173</v>
      </c>
    </row>
    <row r="10" spans="1:18" s="43" customFormat="1" ht="14.1" customHeight="1" x14ac:dyDescent="0.2">
      <c r="A10" s="42"/>
      <c r="B10" s="45" t="s">
        <v>80</v>
      </c>
      <c r="C10" s="131">
        <v>37</v>
      </c>
      <c r="D10" s="52" t="s">
        <v>220</v>
      </c>
      <c r="E10" s="52" t="s">
        <v>189</v>
      </c>
      <c r="F10" s="132" t="s">
        <v>190</v>
      </c>
      <c r="G10" s="133">
        <v>36</v>
      </c>
      <c r="H10" s="134">
        <v>2</v>
      </c>
      <c r="I10" s="138">
        <v>7.6505555555555551</v>
      </c>
      <c r="J10" s="49">
        <f t="shared" si="0"/>
        <v>634.61</v>
      </c>
      <c r="K10" s="50"/>
      <c r="L10" s="51">
        <f t="shared" si="1"/>
        <v>0</v>
      </c>
      <c r="M10" s="105">
        <f t="shared" si="2"/>
        <v>0</v>
      </c>
      <c r="N10" s="111"/>
      <c r="O10" s="128">
        <f t="shared" si="3"/>
        <v>1210.721111111111</v>
      </c>
    </row>
    <row r="11" spans="1:18" s="43" customFormat="1" ht="14.1" customHeight="1" x14ac:dyDescent="0.2">
      <c r="A11" s="42"/>
      <c r="B11" s="45" t="s">
        <v>80</v>
      </c>
      <c r="C11" s="131">
        <v>75</v>
      </c>
      <c r="D11" s="52" t="s">
        <v>486</v>
      </c>
      <c r="E11" s="52" t="s">
        <v>216</v>
      </c>
      <c r="F11" s="132" t="s">
        <v>472</v>
      </c>
      <c r="G11" s="133">
        <v>58</v>
      </c>
      <c r="H11" s="134">
        <v>2</v>
      </c>
      <c r="I11" s="138">
        <v>1.7638275862068964</v>
      </c>
      <c r="J11" s="49">
        <f t="shared" ref="J11:J12" si="4">ROUND(I11*$K$4*1.05,2)</f>
        <v>146.31</v>
      </c>
      <c r="K11" s="50"/>
      <c r="L11" s="51">
        <f t="shared" ref="L11:L12" si="5">K11*J11</f>
        <v>0</v>
      </c>
      <c r="M11" s="105">
        <f t="shared" ref="M11:M12" si="6">K11/G11</f>
        <v>0</v>
      </c>
      <c r="N11" s="111"/>
      <c r="O11" s="128">
        <f t="shared" ref="O11:O12" si="7">J11+$K$5/G11</f>
        <v>503.89620689655175</v>
      </c>
    </row>
    <row r="12" spans="1:18" s="43" customFormat="1" ht="14.1" customHeight="1" x14ac:dyDescent="0.2">
      <c r="A12" s="42"/>
      <c r="B12" s="45" t="s">
        <v>80</v>
      </c>
      <c r="C12" s="131">
        <v>85</v>
      </c>
      <c r="D12" s="52" t="s">
        <v>471</v>
      </c>
      <c r="E12" s="52" t="s">
        <v>216</v>
      </c>
      <c r="F12" s="132" t="s">
        <v>472</v>
      </c>
      <c r="G12" s="133">
        <v>36</v>
      </c>
      <c r="H12" s="134">
        <v>1</v>
      </c>
      <c r="I12" s="138">
        <v>2.3314555555555554</v>
      </c>
      <c r="J12" s="49">
        <f t="shared" si="4"/>
        <v>193.39</v>
      </c>
      <c r="K12" s="50"/>
      <c r="L12" s="51">
        <f t="shared" si="5"/>
        <v>0</v>
      </c>
      <c r="M12" s="105">
        <f t="shared" si="6"/>
        <v>0</v>
      </c>
      <c r="N12" s="111"/>
      <c r="O12" s="128">
        <f t="shared" si="7"/>
        <v>769.50111111111107</v>
      </c>
    </row>
    <row r="13" spans="1:18" s="43" customFormat="1" ht="14.1" customHeight="1" x14ac:dyDescent="0.2">
      <c r="A13" s="42"/>
      <c r="B13" s="45" t="s">
        <v>80</v>
      </c>
      <c r="C13" s="131">
        <v>115</v>
      </c>
      <c r="D13" s="52" t="s">
        <v>473</v>
      </c>
      <c r="E13" s="52" t="s">
        <v>474</v>
      </c>
      <c r="F13" s="132" t="s">
        <v>475</v>
      </c>
      <c r="G13" s="133">
        <v>58</v>
      </c>
      <c r="H13" s="134">
        <v>1</v>
      </c>
      <c r="I13" s="138">
        <v>3.7504275862068965</v>
      </c>
      <c r="J13" s="49">
        <f t="shared" ref="J13:J86" si="8">ROUND(I13*$K$4*1.05,2)</f>
        <v>311.10000000000002</v>
      </c>
      <c r="K13" s="50"/>
      <c r="L13" s="51">
        <f t="shared" ref="L13:L86" si="9">K13*J13</f>
        <v>0</v>
      </c>
      <c r="M13" s="105">
        <f t="shared" ref="M13:M86" si="10">K13/G13</f>
        <v>0</v>
      </c>
      <c r="N13" s="111"/>
      <c r="O13" s="128">
        <f t="shared" ref="O13:O86" si="11">J13+$K$5/G13</f>
        <v>668.68620689655177</v>
      </c>
    </row>
    <row r="14" spans="1:18" s="43" customFormat="1" ht="14.1" customHeight="1" x14ac:dyDescent="0.2">
      <c r="A14" s="42"/>
      <c r="B14" s="45" t="s">
        <v>80</v>
      </c>
      <c r="C14" s="131">
        <v>132</v>
      </c>
      <c r="D14" s="52" t="s">
        <v>221</v>
      </c>
      <c r="E14" s="52" t="s">
        <v>212</v>
      </c>
      <c r="F14" s="132" t="s">
        <v>213</v>
      </c>
      <c r="G14" s="133">
        <v>58</v>
      </c>
      <c r="H14" s="134">
        <v>5</v>
      </c>
      <c r="I14" s="138">
        <v>7.4398275862068965</v>
      </c>
      <c r="J14" s="49">
        <f t="shared" ref="J14:J67" si="12">ROUND(I14*$K$4*1.05,2)</f>
        <v>617.13</v>
      </c>
      <c r="K14" s="50"/>
      <c r="L14" s="51">
        <f t="shared" ref="L14:L67" si="13">K14*J14</f>
        <v>0</v>
      </c>
      <c r="M14" s="105">
        <f t="shared" ref="M14:M67" si="14">K14/G14</f>
        <v>0</v>
      </c>
      <c r="N14" s="111"/>
      <c r="O14" s="128">
        <f t="shared" ref="O14:O67" si="15">J14+$K$5/G14</f>
        <v>974.71620689655174</v>
      </c>
    </row>
    <row r="15" spans="1:18" s="43" customFormat="1" ht="14.1" customHeight="1" x14ac:dyDescent="0.2">
      <c r="A15" s="42"/>
      <c r="B15" s="45" t="s">
        <v>80</v>
      </c>
      <c r="C15" s="131">
        <v>172</v>
      </c>
      <c r="D15" s="52" t="s">
        <v>394</v>
      </c>
      <c r="E15" s="52" t="s">
        <v>117</v>
      </c>
      <c r="F15" s="132" t="s">
        <v>395</v>
      </c>
      <c r="G15" s="133">
        <v>36</v>
      </c>
      <c r="H15" s="134">
        <v>1</v>
      </c>
      <c r="I15" s="138">
        <v>6.9410555555555549</v>
      </c>
      <c r="J15" s="49">
        <f t="shared" si="12"/>
        <v>575.76</v>
      </c>
      <c r="K15" s="50"/>
      <c r="L15" s="51">
        <f t="shared" si="13"/>
        <v>0</v>
      </c>
      <c r="M15" s="105">
        <f t="shared" si="14"/>
        <v>0</v>
      </c>
      <c r="N15" s="111"/>
      <c r="O15" s="128">
        <f t="shared" si="15"/>
        <v>1151.8711111111111</v>
      </c>
    </row>
    <row r="16" spans="1:18" s="43" customFormat="1" ht="14.1" customHeight="1" x14ac:dyDescent="0.2">
      <c r="A16" s="42"/>
      <c r="B16" s="45" t="s">
        <v>80</v>
      </c>
      <c r="C16" s="131">
        <v>175</v>
      </c>
      <c r="D16" s="52" t="s">
        <v>239</v>
      </c>
      <c r="E16" s="52" t="s">
        <v>117</v>
      </c>
      <c r="F16" s="132" t="s">
        <v>240</v>
      </c>
      <c r="G16" s="133">
        <v>58</v>
      </c>
      <c r="H16" s="134">
        <v>1</v>
      </c>
      <c r="I16" s="138">
        <v>14.534827586206896</v>
      </c>
      <c r="J16" s="49">
        <f t="shared" si="12"/>
        <v>1205.6600000000001</v>
      </c>
      <c r="K16" s="50"/>
      <c r="L16" s="51">
        <f t="shared" si="13"/>
        <v>0</v>
      </c>
      <c r="M16" s="105">
        <f t="shared" si="14"/>
        <v>0</v>
      </c>
      <c r="N16" s="111"/>
      <c r="O16" s="128">
        <f t="shared" si="15"/>
        <v>1563.2462068965519</v>
      </c>
    </row>
    <row r="17" spans="1:15" s="43" customFormat="1" ht="14.1" customHeight="1" x14ac:dyDescent="0.2">
      <c r="A17" s="42"/>
      <c r="B17" s="45" t="s">
        <v>80</v>
      </c>
      <c r="C17" s="131">
        <v>213</v>
      </c>
      <c r="D17" s="52" t="s">
        <v>419</v>
      </c>
      <c r="E17" s="52" t="s">
        <v>420</v>
      </c>
      <c r="F17" s="132" t="s">
        <v>421</v>
      </c>
      <c r="G17" s="133">
        <v>36</v>
      </c>
      <c r="H17" s="134">
        <v>19</v>
      </c>
      <c r="I17" s="138">
        <v>1.9745555555555554</v>
      </c>
      <c r="J17" s="49">
        <f t="shared" si="12"/>
        <v>163.79</v>
      </c>
      <c r="K17" s="50"/>
      <c r="L17" s="51">
        <f t="shared" si="13"/>
        <v>0</v>
      </c>
      <c r="M17" s="105">
        <f t="shared" si="14"/>
        <v>0</v>
      </c>
      <c r="N17" s="111"/>
      <c r="O17" s="128">
        <f t="shared" si="15"/>
        <v>739.90111111111105</v>
      </c>
    </row>
    <row r="18" spans="1:15" s="43" customFormat="1" ht="14.1" customHeight="1" x14ac:dyDescent="0.2">
      <c r="A18" s="42"/>
      <c r="B18" s="45" t="s">
        <v>80</v>
      </c>
      <c r="C18" s="131">
        <v>270</v>
      </c>
      <c r="D18" s="52" t="s">
        <v>422</v>
      </c>
      <c r="E18" s="52" t="s">
        <v>423</v>
      </c>
      <c r="F18" s="132" t="s">
        <v>424</v>
      </c>
      <c r="G18" s="133">
        <v>58</v>
      </c>
      <c r="H18" s="134">
        <v>7</v>
      </c>
      <c r="I18" s="138">
        <v>1.6950275862068966</v>
      </c>
      <c r="J18" s="49">
        <f t="shared" si="12"/>
        <v>140.6</v>
      </c>
      <c r="K18" s="50"/>
      <c r="L18" s="51">
        <f t="shared" si="13"/>
        <v>0</v>
      </c>
      <c r="M18" s="105">
        <f t="shared" si="14"/>
        <v>0</v>
      </c>
      <c r="N18" s="111"/>
      <c r="O18" s="128">
        <f t="shared" si="15"/>
        <v>498.18620689655177</v>
      </c>
    </row>
    <row r="19" spans="1:15" s="43" customFormat="1" ht="14.1" customHeight="1" x14ac:dyDescent="0.2">
      <c r="A19" s="42"/>
      <c r="B19" s="45" t="s">
        <v>80</v>
      </c>
      <c r="C19" s="131">
        <v>275</v>
      </c>
      <c r="D19" s="52" t="s">
        <v>464</v>
      </c>
      <c r="E19" s="52" t="s">
        <v>465</v>
      </c>
      <c r="F19" s="132" t="s">
        <v>466</v>
      </c>
      <c r="G19" s="133">
        <v>58</v>
      </c>
      <c r="H19" s="134">
        <v>1</v>
      </c>
      <c r="I19" s="138">
        <v>2.0476275862068967</v>
      </c>
      <c r="J19" s="49">
        <f t="shared" si="12"/>
        <v>169.85</v>
      </c>
      <c r="K19" s="50"/>
      <c r="L19" s="51">
        <f t="shared" si="13"/>
        <v>0</v>
      </c>
      <c r="M19" s="105">
        <f t="shared" si="14"/>
        <v>0</v>
      </c>
      <c r="N19" s="111"/>
      <c r="O19" s="128">
        <f t="shared" si="15"/>
        <v>527.43620689655177</v>
      </c>
    </row>
    <row r="20" spans="1:15" s="43" customFormat="1" ht="14.1" customHeight="1" x14ac:dyDescent="0.2">
      <c r="A20" s="42"/>
      <c r="B20" s="45" t="s">
        <v>80</v>
      </c>
      <c r="C20" s="131">
        <v>290</v>
      </c>
      <c r="D20" s="52" t="s">
        <v>425</v>
      </c>
      <c r="E20" s="52" t="s">
        <v>426</v>
      </c>
      <c r="F20" s="132" t="s">
        <v>427</v>
      </c>
      <c r="G20" s="133">
        <v>58</v>
      </c>
      <c r="H20" s="134">
        <v>8</v>
      </c>
      <c r="I20" s="138">
        <v>1.9057275862068965</v>
      </c>
      <c r="J20" s="49">
        <f t="shared" si="12"/>
        <v>158.08000000000001</v>
      </c>
      <c r="K20" s="50"/>
      <c r="L20" s="51">
        <f t="shared" si="13"/>
        <v>0</v>
      </c>
      <c r="M20" s="105">
        <f t="shared" si="14"/>
        <v>0</v>
      </c>
      <c r="N20" s="111"/>
      <c r="O20" s="128">
        <f t="shared" si="15"/>
        <v>515.66620689655178</v>
      </c>
    </row>
    <row r="21" spans="1:15" s="43" customFormat="1" ht="14.1" customHeight="1" x14ac:dyDescent="0.2">
      <c r="A21" s="42"/>
      <c r="B21" s="45" t="s">
        <v>80</v>
      </c>
      <c r="C21" s="131">
        <v>300</v>
      </c>
      <c r="D21" s="52" t="s">
        <v>467</v>
      </c>
      <c r="E21" s="52" t="s">
        <v>468</v>
      </c>
      <c r="F21" s="132" t="s">
        <v>469</v>
      </c>
      <c r="G21" s="133">
        <v>58</v>
      </c>
      <c r="H21" s="134">
        <v>4</v>
      </c>
      <c r="I21" s="138">
        <v>2.0476275862068967</v>
      </c>
      <c r="J21" s="49">
        <f t="shared" si="12"/>
        <v>169.85</v>
      </c>
      <c r="K21" s="50"/>
      <c r="L21" s="51">
        <f t="shared" si="13"/>
        <v>0</v>
      </c>
      <c r="M21" s="105">
        <f t="shared" si="14"/>
        <v>0</v>
      </c>
      <c r="N21" s="111"/>
      <c r="O21" s="128">
        <f t="shared" si="15"/>
        <v>527.43620689655177</v>
      </c>
    </row>
    <row r="22" spans="1:15" s="43" customFormat="1" ht="14.1" customHeight="1" x14ac:dyDescent="0.2">
      <c r="A22" s="42"/>
      <c r="B22" s="45" t="s">
        <v>80</v>
      </c>
      <c r="C22" s="131">
        <v>310</v>
      </c>
      <c r="D22" s="52" t="s">
        <v>222</v>
      </c>
      <c r="E22" s="52" t="s">
        <v>210</v>
      </c>
      <c r="F22" s="132" t="s">
        <v>211</v>
      </c>
      <c r="G22" s="133">
        <v>58</v>
      </c>
      <c r="H22" s="134">
        <v>18</v>
      </c>
      <c r="I22" s="138">
        <v>1.9057275862068965</v>
      </c>
      <c r="J22" s="49">
        <f t="shared" si="12"/>
        <v>158.08000000000001</v>
      </c>
      <c r="K22" s="50"/>
      <c r="L22" s="51">
        <f t="shared" si="13"/>
        <v>0</v>
      </c>
      <c r="M22" s="105">
        <f t="shared" si="14"/>
        <v>0</v>
      </c>
      <c r="N22" s="111"/>
      <c r="O22" s="128">
        <f t="shared" si="15"/>
        <v>515.66620689655178</v>
      </c>
    </row>
    <row r="23" spans="1:15" s="43" customFormat="1" ht="14.1" customHeight="1" x14ac:dyDescent="0.2">
      <c r="A23" s="42"/>
      <c r="B23" s="45" t="s">
        <v>80</v>
      </c>
      <c r="C23" s="131">
        <v>320</v>
      </c>
      <c r="D23" s="52" t="s">
        <v>223</v>
      </c>
      <c r="E23" s="52" t="s">
        <v>177</v>
      </c>
      <c r="F23" s="132" t="s">
        <v>178</v>
      </c>
      <c r="G23" s="133">
        <v>58</v>
      </c>
      <c r="H23" s="134">
        <v>13</v>
      </c>
      <c r="I23" s="138">
        <v>2.0476275862068967</v>
      </c>
      <c r="J23" s="49">
        <f t="shared" si="12"/>
        <v>169.85</v>
      </c>
      <c r="K23" s="50"/>
      <c r="L23" s="51">
        <f t="shared" si="13"/>
        <v>0</v>
      </c>
      <c r="M23" s="105">
        <f t="shared" si="14"/>
        <v>0</v>
      </c>
      <c r="N23" s="111"/>
      <c r="O23" s="128">
        <f t="shared" si="15"/>
        <v>527.43620689655177</v>
      </c>
    </row>
    <row r="24" spans="1:15" s="43" customFormat="1" ht="14.1" customHeight="1" x14ac:dyDescent="0.2">
      <c r="A24" s="42"/>
      <c r="B24" s="45" t="s">
        <v>80</v>
      </c>
      <c r="C24" s="131">
        <v>328</v>
      </c>
      <c r="D24" s="52" t="s">
        <v>396</v>
      </c>
      <c r="E24" s="52" t="s">
        <v>397</v>
      </c>
      <c r="F24" s="132" t="s">
        <v>398</v>
      </c>
      <c r="G24" s="133">
        <v>58</v>
      </c>
      <c r="H24" s="134">
        <v>1</v>
      </c>
      <c r="I24" s="138">
        <v>1.9788275862068965</v>
      </c>
      <c r="J24" s="49">
        <f t="shared" si="12"/>
        <v>164.14</v>
      </c>
      <c r="K24" s="50"/>
      <c r="L24" s="51">
        <f t="shared" si="13"/>
        <v>0</v>
      </c>
      <c r="M24" s="105">
        <f t="shared" si="14"/>
        <v>0</v>
      </c>
      <c r="N24" s="111"/>
      <c r="O24" s="128">
        <f t="shared" si="15"/>
        <v>521.72620689655173</v>
      </c>
    </row>
    <row r="25" spans="1:15" s="43" customFormat="1" ht="14.1" customHeight="1" x14ac:dyDescent="0.2">
      <c r="A25" s="42"/>
      <c r="B25" s="45" t="s">
        <v>80</v>
      </c>
      <c r="C25" s="131">
        <v>360</v>
      </c>
      <c r="D25" s="52" t="s">
        <v>217</v>
      </c>
      <c r="E25" s="52" t="s">
        <v>218</v>
      </c>
      <c r="F25" s="132" t="s">
        <v>219</v>
      </c>
      <c r="G25" s="133">
        <v>58</v>
      </c>
      <c r="H25" s="134">
        <v>8</v>
      </c>
      <c r="I25" s="138">
        <v>1.9057275862068965</v>
      </c>
      <c r="J25" s="49">
        <f t="shared" si="12"/>
        <v>158.08000000000001</v>
      </c>
      <c r="K25" s="50"/>
      <c r="L25" s="51">
        <f t="shared" si="13"/>
        <v>0</v>
      </c>
      <c r="M25" s="105">
        <f t="shared" si="14"/>
        <v>0</v>
      </c>
      <c r="N25" s="111"/>
      <c r="O25" s="128">
        <f t="shared" si="15"/>
        <v>515.66620689655178</v>
      </c>
    </row>
    <row r="26" spans="1:15" s="43" customFormat="1" ht="14.1" customHeight="1" x14ac:dyDescent="0.2">
      <c r="A26" s="42"/>
      <c r="B26" s="45" t="s">
        <v>80</v>
      </c>
      <c r="C26" s="131">
        <v>369</v>
      </c>
      <c r="D26" s="52" t="s">
        <v>399</v>
      </c>
      <c r="E26" s="52" t="s">
        <v>400</v>
      </c>
      <c r="F26" s="132" t="s">
        <v>401</v>
      </c>
      <c r="G26" s="133">
        <v>36</v>
      </c>
      <c r="H26" s="134">
        <v>1</v>
      </c>
      <c r="I26" s="138">
        <v>2.2583555555555552</v>
      </c>
      <c r="J26" s="49">
        <f t="shared" si="12"/>
        <v>187.33</v>
      </c>
      <c r="K26" s="50"/>
      <c r="L26" s="51">
        <f t="shared" si="13"/>
        <v>0</v>
      </c>
      <c r="M26" s="105">
        <f t="shared" si="14"/>
        <v>0</v>
      </c>
      <c r="N26" s="111"/>
      <c r="O26" s="128">
        <f t="shared" si="15"/>
        <v>763.44111111111113</v>
      </c>
    </row>
    <row r="27" spans="1:15" s="43" customFormat="1" ht="14.1" customHeight="1" x14ac:dyDescent="0.2">
      <c r="A27" s="42"/>
      <c r="B27" s="45" t="s">
        <v>80</v>
      </c>
      <c r="C27" s="131">
        <v>390</v>
      </c>
      <c r="D27" s="52" t="s">
        <v>402</v>
      </c>
      <c r="E27" s="52" t="s">
        <v>403</v>
      </c>
      <c r="F27" s="132" t="s">
        <v>404</v>
      </c>
      <c r="G27" s="133">
        <v>36</v>
      </c>
      <c r="H27" s="134">
        <v>1</v>
      </c>
      <c r="I27" s="138">
        <v>1.9745555555555554</v>
      </c>
      <c r="J27" s="49">
        <f t="shared" si="12"/>
        <v>163.79</v>
      </c>
      <c r="K27" s="50"/>
      <c r="L27" s="51">
        <f t="shared" si="13"/>
        <v>0</v>
      </c>
      <c r="M27" s="105">
        <f t="shared" si="14"/>
        <v>0</v>
      </c>
      <c r="N27" s="111"/>
      <c r="O27" s="128">
        <f t="shared" si="15"/>
        <v>739.90111111111105</v>
      </c>
    </row>
    <row r="28" spans="1:15" s="43" customFormat="1" ht="14.1" customHeight="1" x14ac:dyDescent="0.2">
      <c r="A28" s="42"/>
      <c r="B28" s="45" t="s">
        <v>80</v>
      </c>
      <c r="C28" s="131">
        <v>400</v>
      </c>
      <c r="D28" s="52" t="s">
        <v>336</v>
      </c>
      <c r="E28" s="52" t="s">
        <v>337</v>
      </c>
      <c r="F28" s="132" t="s">
        <v>338</v>
      </c>
      <c r="G28" s="133">
        <v>36</v>
      </c>
      <c r="H28" s="134">
        <v>3</v>
      </c>
      <c r="I28" s="138">
        <v>1.7638555555555555</v>
      </c>
      <c r="J28" s="49">
        <f t="shared" si="12"/>
        <v>146.31</v>
      </c>
      <c r="K28" s="50"/>
      <c r="L28" s="51">
        <f t="shared" si="13"/>
        <v>0</v>
      </c>
      <c r="M28" s="105">
        <f t="shared" si="14"/>
        <v>0</v>
      </c>
      <c r="N28" s="111"/>
      <c r="O28" s="128">
        <f t="shared" si="15"/>
        <v>722.42111111111103</v>
      </c>
    </row>
    <row r="29" spans="1:15" s="43" customFormat="1" ht="14.1" customHeight="1" x14ac:dyDescent="0.2">
      <c r="A29" s="42"/>
      <c r="B29" s="45" t="s">
        <v>80</v>
      </c>
      <c r="C29" s="131">
        <v>495</v>
      </c>
      <c r="D29" s="52" t="s">
        <v>428</v>
      </c>
      <c r="E29" s="52" t="s">
        <v>429</v>
      </c>
      <c r="F29" s="132" t="s">
        <v>430</v>
      </c>
      <c r="G29" s="133">
        <v>13</v>
      </c>
      <c r="H29" s="134">
        <v>1</v>
      </c>
      <c r="I29" s="138">
        <v>10.409361538461537</v>
      </c>
      <c r="J29" s="49">
        <f t="shared" si="12"/>
        <v>863.46</v>
      </c>
      <c r="K29" s="50"/>
      <c r="L29" s="51">
        <f t="shared" si="13"/>
        <v>0</v>
      </c>
      <c r="M29" s="105">
        <f t="shared" si="14"/>
        <v>0</v>
      </c>
      <c r="N29" s="111"/>
      <c r="O29" s="128">
        <f t="shared" si="15"/>
        <v>2458.8446153846153</v>
      </c>
    </row>
    <row r="30" spans="1:15" s="43" customFormat="1" ht="14.1" customHeight="1" x14ac:dyDescent="0.2">
      <c r="A30" s="42"/>
      <c r="B30" s="45" t="s">
        <v>80</v>
      </c>
      <c r="C30" s="131">
        <v>517</v>
      </c>
      <c r="D30" s="52" t="s">
        <v>431</v>
      </c>
      <c r="E30" s="52" t="s">
        <v>432</v>
      </c>
      <c r="F30" s="132" t="s">
        <v>433</v>
      </c>
      <c r="G30" s="133">
        <v>9</v>
      </c>
      <c r="H30" s="134">
        <v>1</v>
      </c>
      <c r="I30" s="138">
        <v>12.155222222222221</v>
      </c>
      <c r="J30" s="49">
        <f t="shared" si="12"/>
        <v>1008.28</v>
      </c>
      <c r="K30" s="50"/>
      <c r="L30" s="51">
        <f t="shared" si="13"/>
        <v>0</v>
      </c>
      <c r="M30" s="105">
        <f t="shared" si="14"/>
        <v>0</v>
      </c>
      <c r="N30" s="111"/>
      <c r="O30" s="128">
        <f t="shared" si="15"/>
        <v>3312.7244444444441</v>
      </c>
    </row>
    <row r="31" spans="1:15" s="43" customFormat="1" ht="14.1" customHeight="1" x14ac:dyDescent="0.2">
      <c r="A31" s="42"/>
      <c r="B31" s="45" t="s">
        <v>80</v>
      </c>
      <c r="C31" s="131">
        <v>585</v>
      </c>
      <c r="D31" s="52" t="s">
        <v>476</v>
      </c>
      <c r="E31" s="52" t="s">
        <v>477</v>
      </c>
      <c r="F31" s="132" t="s">
        <v>478</v>
      </c>
      <c r="G31" s="133">
        <v>13</v>
      </c>
      <c r="H31" s="134">
        <v>1</v>
      </c>
      <c r="I31" s="138">
        <v>2.2479615384615386</v>
      </c>
      <c r="J31" s="49">
        <f t="shared" si="12"/>
        <v>186.47</v>
      </c>
      <c r="K31" s="50"/>
      <c r="L31" s="51">
        <f t="shared" si="13"/>
        <v>0</v>
      </c>
      <c r="M31" s="105">
        <f t="shared" si="14"/>
        <v>0</v>
      </c>
      <c r="N31" s="111"/>
      <c r="O31" s="128">
        <f t="shared" si="15"/>
        <v>1781.8546153846155</v>
      </c>
    </row>
    <row r="32" spans="1:15" s="43" customFormat="1" ht="14.1" customHeight="1" x14ac:dyDescent="0.2">
      <c r="A32" s="42"/>
      <c r="B32" s="45" t="s">
        <v>80</v>
      </c>
      <c r="C32" s="131">
        <v>605</v>
      </c>
      <c r="D32" s="52" t="s">
        <v>434</v>
      </c>
      <c r="E32" s="52" t="s">
        <v>435</v>
      </c>
      <c r="F32" s="132" t="s">
        <v>436</v>
      </c>
      <c r="G32" s="133">
        <v>13</v>
      </c>
      <c r="H32" s="134">
        <v>2</v>
      </c>
      <c r="I32" s="138">
        <v>7.2144615384615376</v>
      </c>
      <c r="J32" s="49">
        <f t="shared" si="12"/>
        <v>598.44000000000005</v>
      </c>
      <c r="K32" s="50"/>
      <c r="L32" s="51">
        <f t="shared" si="13"/>
        <v>0</v>
      </c>
      <c r="M32" s="105">
        <f t="shared" si="14"/>
        <v>0</v>
      </c>
      <c r="N32" s="111"/>
      <c r="O32" s="128">
        <f t="shared" si="15"/>
        <v>2193.8246153846158</v>
      </c>
    </row>
    <row r="33" spans="1:15" s="43" customFormat="1" ht="14.1" customHeight="1" x14ac:dyDescent="0.2">
      <c r="A33" s="42"/>
      <c r="B33" s="45" t="s">
        <v>80</v>
      </c>
      <c r="C33" s="131">
        <v>776</v>
      </c>
      <c r="D33" s="52" t="s">
        <v>437</v>
      </c>
      <c r="E33" s="52" t="s">
        <v>438</v>
      </c>
      <c r="F33" s="132" t="s">
        <v>439</v>
      </c>
      <c r="G33" s="133">
        <v>9</v>
      </c>
      <c r="H33" s="134">
        <v>1</v>
      </c>
      <c r="I33" s="138">
        <v>16.412222222222223</v>
      </c>
      <c r="J33" s="49">
        <f t="shared" si="12"/>
        <v>1361.39</v>
      </c>
      <c r="K33" s="50"/>
      <c r="L33" s="51">
        <f t="shared" si="13"/>
        <v>0</v>
      </c>
      <c r="M33" s="105">
        <f t="shared" si="14"/>
        <v>0</v>
      </c>
      <c r="N33" s="111"/>
      <c r="O33" s="128">
        <f t="shared" si="15"/>
        <v>3665.8344444444447</v>
      </c>
    </row>
    <row r="34" spans="1:15" s="43" customFormat="1" ht="14.1" customHeight="1" x14ac:dyDescent="0.2">
      <c r="A34" s="42"/>
      <c r="B34" s="45" t="s">
        <v>80</v>
      </c>
      <c r="C34" s="131">
        <v>1045</v>
      </c>
      <c r="D34" s="52" t="s">
        <v>241</v>
      </c>
      <c r="E34" s="52" t="s">
        <v>242</v>
      </c>
      <c r="F34" s="132" t="s">
        <v>243</v>
      </c>
      <c r="G34" s="133">
        <v>18</v>
      </c>
      <c r="H34" s="134">
        <v>40</v>
      </c>
      <c r="I34" s="138">
        <v>2.8870111111111112</v>
      </c>
      <c r="J34" s="49">
        <f t="shared" si="12"/>
        <v>239.48</v>
      </c>
      <c r="K34" s="50"/>
      <c r="L34" s="51">
        <f t="shared" si="13"/>
        <v>0</v>
      </c>
      <c r="M34" s="105">
        <f t="shared" si="14"/>
        <v>0</v>
      </c>
      <c r="N34" s="111"/>
      <c r="O34" s="128">
        <f t="shared" si="15"/>
        <v>1391.7022222222222</v>
      </c>
    </row>
    <row r="35" spans="1:15" s="43" customFormat="1" ht="14.1" customHeight="1" x14ac:dyDescent="0.2">
      <c r="A35" s="42"/>
      <c r="B35" s="45" t="s">
        <v>80</v>
      </c>
      <c r="C35" s="131">
        <v>1047</v>
      </c>
      <c r="D35" s="52" t="s">
        <v>244</v>
      </c>
      <c r="E35" s="52" t="s">
        <v>242</v>
      </c>
      <c r="F35" s="132" t="s">
        <v>243</v>
      </c>
      <c r="G35" s="133">
        <v>13</v>
      </c>
      <c r="H35" s="134">
        <v>4</v>
      </c>
      <c r="I35" s="138">
        <v>3.6669615384615382</v>
      </c>
      <c r="J35" s="49">
        <f t="shared" si="12"/>
        <v>304.17</v>
      </c>
      <c r="K35" s="50"/>
      <c r="L35" s="51">
        <f t="shared" si="13"/>
        <v>0</v>
      </c>
      <c r="M35" s="105">
        <f t="shared" si="14"/>
        <v>0</v>
      </c>
      <c r="N35" s="111"/>
      <c r="O35" s="128">
        <f t="shared" si="15"/>
        <v>1899.5546153846155</v>
      </c>
    </row>
    <row r="36" spans="1:15" s="43" customFormat="1" ht="14.1" customHeight="1" x14ac:dyDescent="0.2">
      <c r="A36" s="42"/>
      <c r="B36" s="45" t="s">
        <v>80</v>
      </c>
      <c r="C36" s="131">
        <v>1254</v>
      </c>
      <c r="D36" s="52" t="s">
        <v>440</v>
      </c>
      <c r="E36" s="52" t="s">
        <v>441</v>
      </c>
      <c r="F36" s="132" t="s">
        <v>442</v>
      </c>
      <c r="G36" s="133">
        <v>15</v>
      </c>
      <c r="H36" s="134">
        <v>1</v>
      </c>
      <c r="I36" s="138">
        <v>9.8473333333333333</v>
      </c>
      <c r="J36" s="49">
        <f t="shared" si="12"/>
        <v>816.84</v>
      </c>
      <c r="K36" s="50"/>
      <c r="L36" s="51">
        <f t="shared" si="13"/>
        <v>0</v>
      </c>
      <c r="M36" s="105">
        <f t="shared" si="14"/>
        <v>0</v>
      </c>
      <c r="N36" s="111"/>
      <c r="O36" s="128">
        <f t="shared" si="15"/>
        <v>2199.5066666666667</v>
      </c>
    </row>
    <row r="37" spans="1:15" s="43" customFormat="1" ht="14.1" customHeight="1" x14ac:dyDescent="0.2">
      <c r="A37" s="42"/>
      <c r="B37" s="45" t="s">
        <v>80</v>
      </c>
      <c r="C37" s="131">
        <v>1267</v>
      </c>
      <c r="D37" s="52" t="s">
        <v>443</v>
      </c>
      <c r="E37" s="52" t="s">
        <v>444</v>
      </c>
      <c r="F37" s="132" t="s">
        <v>445</v>
      </c>
      <c r="G37" s="133">
        <v>6</v>
      </c>
      <c r="H37" s="134">
        <v>1</v>
      </c>
      <c r="I37" s="138">
        <v>13.975833333333334</v>
      </c>
      <c r="J37" s="49">
        <f t="shared" si="12"/>
        <v>1159.3</v>
      </c>
      <c r="K37" s="50"/>
      <c r="L37" s="51">
        <f t="shared" si="13"/>
        <v>0</v>
      </c>
      <c r="M37" s="105">
        <f t="shared" si="14"/>
        <v>0</v>
      </c>
      <c r="N37" s="111"/>
      <c r="O37" s="128">
        <f t="shared" si="15"/>
        <v>4615.9666666666662</v>
      </c>
    </row>
    <row r="38" spans="1:15" s="43" customFormat="1" ht="14.1" customHeight="1" x14ac:dyDescent="0.2">
      <c r="A38" s="42"/>
      <c r="B38" s="45" t="s">
        <v>80</v>
      </c>
      <c r="C38" s="131">
        <v>1274</v>
      </c>
      <c r="D38" s="52" t="s">
        <v>446</v>
      </c>
      <c r="E38" s="52" t="s">
        <v>444</v>
      </c>
      <c r="F38" s="132" t="s">
        <v>447</v>
      </c>
      <c r="G38" s="133">
        <v>6</v>
      </c>
      <c r="H38" s="134">
        <v>1</v>
      </c>
      <c r="I38" s="138">
        <v>16.813833333333335</v>
      </c>
      <c r="J38" s="49">
        <f t="shared" si="12"/>
        <v>1394.71</v>
      </c>
      <c r="K38" s="50"/>
      <c r="L38" s="51">
        <f t="shared" si="13"/>
        <v>0</v>
      </c>
      <c r="M38" s="105">
        <f t="shared" si="14"/>
        <v>0</v>
      </c>
      <c r="N38" s="111"/>
      <c r="O38" s="128">
        <f t="shared" si="15"/>
        <v>4851.376666666667</v>
      </c>
    </row>
    <row r="39" spans="1:15" s="43" customFormat="1" ht="14.1" customHeight="1" x14ac:dyDescent="0.2">
      <c r="A39" s="42"/>
      <c r="B39" s="45" t="s">
        <v>80</v>
      </c>
      <c r="C39" s="131">
        <v>1685</v>
      </c>
      <c r="D39" s="52" t="s">
        <v>448</v>
      </c>
      <c r="E39" s="52" t="s">
        <v>449</v>
      </c>
      <c r="F39" s="132" t="s">
        <v>450</v>
      </c>
      <c r="G39" s="133">
        <v>9</v>
      </c>
      <c r="H39" s="134">
        <v>2</v>
      </c>
      <c r="I39" s="138">
        <v>9.3172222222222221</v>
      </c>
      <c r="J39" s="49">
        <f t="shared" si="12"/>
        <v>772.86</v>
      </c>
      <c r="K39" s="50"/>
      <c r="L39" s="51">
        <f t="shared" si="13"/>
        <v>0</v>
      </c>
      <c r="M39" s="105">
        <f t="shared" si="14"/>
        <v>0</v>
      </c>
      <c r="N39" s="111"/>
      <c r="O39" s="128">
        <f t="shared" si="15"/>
        <v>3077.3044444444445</v>
      </c>
    </row>
    <row r="40" spans="1:15" s="43" customFormat="1" ht="14.1" customHeight="1" x14ac:dyDescent="0.2">
      <c r="A40" s="42"/>
      <c r="B40" s="45" t="s">
        <v>80</v>
      </c>
      <c r="C40" s="131">
        <v>1687</v>
      </c>
      <c r="D40" s="52" t="s">
        <v>470</v>
      </c>
      <c r="E40" s="52" t="s">
        <v>449</v>
      </c>
      <c r="F40" s="132" t="s">
        <v>450</v>
      </c>
      <c r="G40" s="133">
        <v>6</v>
      </c>
      <c r="H40" s="134">
        <v>3</v>
      </c>
      <c r="I40" s="138">
        <v>11.137833333333333</v>
      </c>
      <c r="J40" s="49">
        <f t="shared" si="12"/>
        <v>923.88</v>
      </c>
      <c r="K40" s="50"/>
      <c r="L40" s="51">
        <f t="shared" si="13"/>
        <v>0</v>
      </c>
      <c r="M40" s="105">
        <f t="shared" si="14"/>
        <v>0</v>
      </c>
      <c r="N40" s="111"/>
      <c r="O40" s="128">
        <f t="shared" si="15"/>
        <v>4380.5466666666662</v>
      </c>
    </row>
    <row r="41" spans="1:15" s="43" customFormat="1" ht="14.1" customHeight="1" x14ac:dyDescent="0.2">
      <c r="A41" s="42"/>
      <c r="B41" s="45" t="s">
        <v>80</v>
      </c>
      <c r="C41" s="131">
        <v>1895</v>
      </c>
      <c r="D41" s="52" t="s">
        <v>235</v>
      </c>
      <c r="E41" s="52" t="s">
        <v>236</v>
      </c>
      <c r="F41" s="132" t="s">
        <v>237</v>
      </c>
      <c r="G41" s="133">
        <v>20</v>
      </c>
      <c r="H41" s="134">
        <v>1</v>
      </c>
      <c r="I41" s="138">
        <v>3.4854000000000003</v>
      </c>
      <c r="J41" s="49">
        <f t="shared" si="12"/>
        <v>289.11</v>
      </c>
      <c r="K41" s="50"/>
      <c r="L41" s="51">
        <f t="shared" si="13"/>
        <v>0</v>
      </c>
      <c r="M41" s="105">
        <f t="shared" si="14"/>
        <v>0</v>
      </c>
      <c r="N41" s="111"/>
      <c r="O41" s="128">
        <f t="shared" si="15"/>
        <v>1326.1100000000001</v>
      </c>
    </row>
    <row r="42" spans="1:15" s="43" customFormat="1" ht="14.1" customHeight="1" x14ac:dyDescent="0.2">
      <c r="A42" s="42"/>
      <c r="B42" s="45" t="s">
        <v>80</v>
      </c>
      <c r="C42" s="131">
        <v>2082</v>
      </c>
      <c r="D42" s="52" t="s">
        <v>245</v>
      </c>
      <c r="E42" s="52" t="s">
        <v>246</v>
      </c>
      <c r="F42" s="132" t="s">
        <v>247</v>
      </c>
      <c r="G42" s="133">
        <v>36</v>
      </c>
      <c r="H42" s="134">
        <v>120</v>
      </c>
      <c r="I42" s="138">
        <v>2.6840555555555552</v>
      </c>
      <c r="J42" s="49">
        <f t="shared" si="12"/>
        <v>222.64</v>
      </c>
      <c r="K42" s="50"/>
      <c r="L42" s="51">
        <f t="shared" si="13"/>
        <v>0</v>
      </c>
      <c r="M42" s="105">
        <f t="shared" si="14"/>
        <v>0</v>
      </c>
      <c r="N42" s="111"/>
      <c r="O42" s="128">
        <f t="shared" si="15"/>
        <v>798.75111111111107</v>
      </c>
    </row>
    <row r="43" spans="1:15" s="43" customFormat="1" ht="14.1" customHeight="1" x14ac:dyDescent="0.2">
      <c r="A43" s="42"/>
      <c r="B43" s="45" t="s">
        <v>80</v>
      </c>
      <c r="C43" s="131">
        <v>2157</v>
      </c>
      <c r="D43" s="52" t="s">
        <v>405</v>
      </c>
      <c r="E43" s="52" t="s">
        <v>339</v>
      </c>
      <c r="F43" s="132" t="s">
        <v>340</v>
      </c>
      <c r="G43" s="133">
        <v>6</v>
      </c>
      <c r="H43" s="134">
        <v>1</v>
      </c>
      <c r="I43" s="138">
        <v>10.785233333333332</v>
      </c>
      <c r="J43" s="49">
        <f t="shared" si="12"/>
        <v>894.64</v>
      </c>
      <c r="K43" s="50"/>
      <c r="L43" s="51">
        <f t="shared" si="13"/>
        <v>0</v>
      </c>
      <c r="M43" s="105">
        <f t="shared" si="14"/>
        <v>0</v>
      </c>
      <c r="N43" s="111"/>
      <c r="O43" s="128">
        <f t="shared" si="15"/>
        <v>4351.3066666666664</v>
      </c>
    </row>
    <row r="44" spans="1:15" s="43" customFormat="1" ht="14.1" customHeight="1" x14ac:dyDescent="0.2">
      <c r="A44" s="42"/>
      <c r="B44" s="45" t="s">
        <v>80</v>
      </c>
      <c r="C44" s="131">
        <v>2230</v>
      </c>
      <c r="D44" s="52" t="s">
        <v>451</v>
      </c>
      <c r="E44" s="52" t="s">
        <v>452</v>
      </c>
      <c r="F44" s="132" t="s">
        <v>453</v>
      </c>
      <c r="G44" s="133">
        <v>11</v>
      </c>
      <c r="H44" s="134">
        <v>1</v>
      </c>
      <c r="I44" s="138">
        <v>11.041681818181818</v>
      </c>
      <c r="J44" s="49">
        <f t="shared" si="12"/>
        <v>915.91</v>
      </c>
      <c r="K44" s="50"/>
      <c r="L44" s="51">
        <f t="shared" si="13"/>
        <v>0</v>
      </c>
      <c r="M44" s="105">
        <f t="shared" si="14"/>
        <v>0</v>
      </c>
      <c r="N44" s="111"/>
      <c r="O44" s="128">
        <f t="shared" si="15"/>
        <v>2801.3645454545454</v>
      </c>
    </row>
    <row r="45" spans="1:15" s="43" customFormat="1" ht="14.1" customHeight="1" x14ac:dyDescent="0.2">
      <c r="A45" s="42"/>
      <c r="B45" s="45" t="s">
        <v>80</v>
      </c>
      <c r="C45" s="131">
        <v>2260</v>
      </c>
      <c r="D45" s="52" t="s">
        <v>224</v>
      </c>
      <c r="E45" s="52" t="s">
        <v>225</v>
      </c>
      <c r="F45" s="132" t="s">
        <v>226</v>
      </c>
      <c r="G45" s="133">
        <v>15</v>
      </c>
      <c r="H45" s="134">
        <v>8</v>
      </c>
      <c r="I45" s="138">
        <v>7.3662333333333327</v>
      </c>
      <c r="J45" s="49">
        <f t="shared" si="12"/>
        <v>611.03</v>
      </c>
      <c r="K45" s="50"/>
      <c r="L45" s="51">
        <f t="shared" si="13"/>
        <v>0</v>
      </c>
      <c r="M45" s="105">
        <f t="shared" si="14"/>
        <v>0</v>
      </c>
      <c r="N45" s="111"/>
      <c r="O45" s="128">
        <f t="shared" si="15"/>
        <v>1993.6966666666667</v>
      </c>
    </row>
    <row r="46" spans="1:15" s="43" customFormat="1" ht="14.1" customHeight="1" x14ac:dyDescent="0.2">
      <c r="A46" s="42"/>
      <c r="B46" s="45" t="s">
        <v>80</v>
      </c>
      <c r="C46" s="131">
        <v>2300</v>
      </c>
      <c r="D46" s="52" t="s">
        <v>479</v>
      </c>
      <c r="E46" s="52" t="s">
        <v>480</v>
      </c>
      <c r="F46" s="132" t="s">
        <v>481</v>
      </c>
      <c r="G46" s="133">
        <v>18</v>
      </c>
      <c r="H46" s="134">
        <v>1</v>
      </c>
      <c r="I46" s="138">
        <v>20.267611111111108</v>
      </c>
      <c r="J46" s="49">
        <f t="shared" si="12"/>
        <v>1681.2</v>
      </c>
      <c r="K46" s="50"/>
      <c r="L46" s="51">
        <f t="shared" si="13"/>
        <v>0</v>
      </c>
      <c r="M46" s="105">
        <f t="shared" si="14"/>
        <v>0</v>
      </c>
      <c r="N46" s="111"/>
      <c r="O46" s="128">
        <f t="shared" si="15"/>
        <v>2833.4222222222224</v>
      </c>
    </row>
    <row r="47" spans="1:15" s="43" customFormat="1" ht="14.1" customHeight="1" x14ac:dyDescent="0.2">
      <c r="A47" s="42"/>
      <c r="B47" s="45" t="s">
        <v>80</v>
      </c>
      <c r="C47" s="131">
        <v>2316</v>
      </c>
      <c r="D47" s="52" t="s">
        <v>487</v>
      </c>
      <c r="E47" s="52" t="s">
        <v>488</v>
      </c>
      <c r="F47" s="132" t="s">
        <v>489</v>
      </c>
      <c r="G47" s="133">
        <v>18</v>
      </c>
      <c r="H47" s="134">
        <v>1</v>
      </c>
      <c r="I47" s="138">
        <v>13.88211111111111</v>
      </c>
      <c r="J47" s="49">
        <f t="shared" si="12"/>
        <v>1151.52</v>
      </c>
      <c r="K47" s="50"/>
      <c r="L47" s="51">
        <f t="shared" si="13"/>
        <v>0</v>
      </c>
      <c r="M47" s="105">
        <f t="shared" si="14"/>
        <v>0</v>
      </c>
      <c r="N47" s="111"/>
      <c r="O47" s="128">
        <f t="shared" si="15"/>
        <v>2303.7422222222222</v>
      </c>
    </row>
    <row r="48" spans="1:15" s="43" customFormat="1" ht="14.1" customHeight="1" x14ac:dyDescent="0.2">
      <c r="A48" s="42"/>
      <c r="B48" s="45" t="s">
        <v>80</v>
      </c>
      <c r="C48" s="131">
        <v>2325</v>
      </c>
      <c r="D48" s="52" t="s">
        <v>482</v>
      </c>
      <c r="E48" s="52" t="s">
        <v>214</v>
      </c>
      <c r="F48" s="132" t="s">
        <v>215</v>
      </c>
      <c r="G48" s="133">
        <v>15</v>
      </c>
      <c r="H48" s="134">
        <v>2</v>
      </c>
      <c r="I48" s="138">
        <v>8.4283333333333328</v>
      </c>
      <c r="J48" s="49">
        <f t="shared" si="12"/>
        <v>699.13</v>
      </c>
      <c r="K48" s="50"/>
      <c r="L48" s="51">
        <f t="shared" si="13"/>
        <v>0</v>
      </c>
      <c r="M48" s="105">
        <f t="shared" si="14"/>
        <v>0</v>
      </c>
      <c r="N48" s="111"/>
      <c r="O48" s="128">
        <f t="shared" si="15"/>
        <v>2081.7966666666666</v>
      </c>
    </row>
    <row r="49" spans="1:15" s="43" customFormat="1" ht="14.1" customHeight="1" x14ac:dyDescent="0.2">
      <c r="A49" s="42"/>
      <c r="B49" s="45" t="s">
        <v>80</v>
      </c>
      <c r="C49" s="131">
        <v>2525</v>
      </c>
      <c r="D49" s="52" t="s">
        <v>248</v>
      </c>
      <c r="E49" s="52" t="s">
        <v>249</v>
      </c>
      <c r="F49" s="132" t="s">
        <v>250</v>
      </c>
      <c r="G49" s="133">
        <v>18</v>
      </c>
      <c r="H49" s="134">
        <v>3</v>
      </c>
      <c r="I49" s="138">
        <v>2.3882111111111115</v>
      </c>
      <c r="J49" s="49">
        <f t="shared" si="12"/>
        <v>198.1</v>
      </c>
      <c r="K49" s="50"/>
      <c r="L49" s="51">
        <f t="shared" si="13"/>
        <v>0</v>
      </c>
      <c r="M49" s="105">
        <f t="shared" si="14"/>
        <v>0</v>
      </c>
      <c r="N49" s="111"/>
      <c r="O49" s="128">
        <f t="shared" si="15"/>
        <v>1350.3222222222221</v>
      </c>
    </row>
    <row r="50" spans="1:15" s="43" customFormat="1" ht="14.1" customHeight="1" x14ac:dyDescent="0.2">
      <c r="A50" s="42"/>
      <c r="B50" s="45" t="s">
        <v>80</v>
      </c>
      <c r="C50" s="131">
        <v>2735</v>
      </c>
      <c r="D50" s="52" t="s">
        <v>490</v>
      </c>
      <c r="E50" s="52" t="s">
        <v>491</v>
      </c>
      <c r="F50" s="132" t="s">
        <v>492</v>
      </c>
      <c r="G50" s="133">
        <v>13</v>
      </c>
      <c r="H50" s="134">
        <v>1</v>
      </c>
      <c r="I50" s="138">
        <v>22.82346153846154</v>
      </c>
      <c r="J50" s="49">
        <f t="shared" si="12"/>
        <v>1893.21</v>
      </c>
      <c r="K50" s="50"/>
      <c r="L50" s="51">
        <f t="shared" si="13"/>
        <v>0</v>
      </c>
      <c r="M50" s="105">
        <f t="shared" si="14"/>
        <v>0</v>
      </c>
      <c r="N50" s="111"/>
      <c r="O50" s="128">
        <f t="shared" si="15"/>
        <v>3488.5946153846153</v>
      </c>
    </row>
    <row r="51" spans="1:15" s="43" customFormat="1" ht="14.1" customHeight="1" x14ac:dyDescent="0.2">
      <c r="A51" s="42"/>
      <c r="B51" s="45" t="s">
        <v>80</v>
      </c>
      <c r="C51" s="131">
        <v>3345</v>
      </c>
      <c r="D51" s="52" t="s">
        <v>493</v>
      </c>
      <c r="E51" s="52" t="s">
        <v>494</v>
      </c>
      <c r="F51" s="132" t="s">
        <v>495</v>
      </c>
      <c r="G51" s="133">
        <v>36</v>
      </c>
      <c r="H51" s="134">
        <v>1</v>
      </c>
      <c r="I51" s="138">
        <v>3.0409555555555556</v>
      </c>
      <c r="J51" s="49">
        <f t="shared" si="12"/>
        <v>252.25</v>
      </c>
      <c r="K51" s="50"/>
      <c r="L51" s="51">
        <f t="shared" si="13"/>
        <v>0</v>
      </c>
      <c r="M51" s="105">
        <f t="shared" si="14"/>
        <v>0</v>
      </c>
      <c r="N51" s="111"/>
      <c r="O51" s="128">
        <f t="shared" si="15"/>
        <v>828.36111111111109</v>
      </c>
    </row>
    <row r="52" spans="1:15" s="43" customFormat="1" ht="14.1" customHeight="1" x14ac:dyDescent="0.2">
      <c r="A52" s="42"/>
      <c r="B52" s="45" t="s">
        <v>80</v>
      </c>
      <c r="C52" s="131">
        <v>3350</v>
      </c>
      <c r="D52" s="52" t="s">
        <v>406</v>
      </c>
      <c r="E52" s="52" t="s">
        <v>407</v>
      </c>
      <c r="F52" s="132" t="s">
        <v>408</v>
      </c>
      <c r="G52" s="133">
        <v>13</v>
      </c>
      <c r="H52" s="134">
        <v>10</v>
      </c>
      <c r="I52" s="138">
        <v>2.1791615384615386</v>
      </c>
      <c r="J52" s="49">
        <f t="shared" si="12"/>
        <v>180.76</v>
      </c>
      <c r="K52" s="50"/>
      <c r="L52" s="51">
        <f t="shared" si="13"/>
        <v>0</v>
      </c>
      <c r="M52" s="105">
        <f t="shared" si="14"/>
        <v>0</v>
      </c>
      <c r="N52" s="111"/>
      <c r="O52" s="128">
        <f t="shared" si="15"/>
        <v>1776.1446153846155</v>
      </c>
    </row>
    <row r="53" spans="1:15" s="43" customFormat="1" ht="14.1" customHeight="1" x14ac:dyDescent="0.2">
      <c r="A53" s="42"/>
      <c r="B53" s="45" t="s">
        <v>88</v>
      </c>
      <c r="C53" s="131">
        <v>6105</v>
      </c>
      <c r="D53" s="52" t="s">
        <v>227</v>
      </c>
      <c r="E53" s="52" t="s">
        <v>228</v>
      </c>
      <c r="F53" s="132" t="s">
        <v>229</v>
      </c>
      <c r="G53" s="133">
        <v>36</v>
      </c>
      <c r="H53" s="134">
        <v>6</v>
      </c>
      <c r="I53" s="138">
        <v>3.2903555555555553</v>
      </c>
      <c r="J53" s="49">
        <f t="shared" si="12"/>
        <v>272.93</v>
      </c>
      <c r="K53" s="50"/>
      <c r="L53" s="51">
        <f t="shared" si="13"/>
        <v>0</v>
      </c>
      <c r="M53" s="105">
        <f t="shared" si="14"/>
        <v>0</v>
      </c>
      <c r="N53" s="111"/>
      <c r="O53" s="128">
        <f t="shared" si="15"/>
        <v>849.04111111111115</v>
      </c>
    </row>
    <row r="54" spans="1:15" s="43" customFormat="1" ht="14.1" customHeight="1" x14ac:dyDescent="0.2">
      <c r="A54" s="42"/>
      <c r="B54" s="45" t="s">
        <v>88</v>
      </c>
      <c r="C54" s="131">
        <v>6195</v>
      </c>
      <c r="D54" s="52" t="s">
        <v>251</v>
      </c>
      <c r="E54" s="52" t="s">
        <v>252</v>
      </c>
      <c r="F54" s="132" t="s">
        <v>253</v>
      </c>
      <c r="G54" s="133">
        <v>15</v>
      </c>
      <c r="H54" s="134">
        <v>25</v>
      </c>
      <c r="I54" s="138">
        <v>2.9243333333333332</v>
      </c>
      <c r="J54" s="49">
        <f t="shared" si="12"/>
        <v>242.57</v>
      </c>
      <c r="K54" s="50"/>
      <c r="L54" s="51">
        <f t="shared" si="13"/>
        <v>0</v>
      </c>
      <c r="M54" s="105">
        <f t="shared" si="14"/>
        <v>0</v>
      </c>
      <c r="N54" s="111"/>
      <c r="O54" s="128">
        <f t="shared" si="15"/>
        <v>1625.2366666666667</v>
      </c>
    </row>
    <row r="55" spans="1:15" s="43" customFormat="1" ht="14.1" customHeight="1" x14ac:dyDescent="0.2">
      <c r="A55" s="42"/>
      <c r="B55" s="45" t="s">
        <v>88</v>
      </c>
      <c r="C55" s="131">
        <v>6196</v>
      </c>
      <c r="D55" s="52" t="s">
        <v>341</v>
      </c>
      <c r="E55" s="52" t="s">
        <v>342</v>
      </c>
      <c r="F55" s="132" t="s">
        <v>343</v>
      </c>
      <c r="G55" s="133">
        <v>3</v>
      </c>
      <c r="H55" s="134">
        <v>9</v>
      </c>
      <c r="I55" s="138">
        <v>8.2576666666666672</v>
      </c>
      <c r="J55" s="49">
        <f t="shared" si="12"/>
        <v>684.97</v>
      </c>
      <c r="K55" s="50"/>
      <c r="L55" s="51">
        <f t="shared" si="13"/>
        <v>0</v>
      </c>
      <c r="M55" s="105">
        <f t="shared" si="14"/>
        <v>0</v>
      </c>
      <c r="N55" s="111"/>
      <c r="O55" s="128">
        <f t="shared" si="15"/>
        <v>7598.3033333333333</v>
      </c>
    </row>
    <row r="56" spans="1:15" s="43" customFormat="1" ht="14.1" customHeight="1" x14ac:dyDescent="0.2">
      <c r="A56" s="42"/>
      <c r="B56" s="45" t="s">
        <v>88</v>
      </c>
      <c r="C56" s="131">
        <v>6197</v>
      </c>
      <c r="D56" s="52" t="s">
        <v>344</v>
      </c>
      <c r="E56" s="52" t="s">
        <v>342</v>
      </c>
      <c r="F56" s="132" t="s">
        <v>345</v>
      </c>
      <c r="G56" s="133">
        <v>2</v>
      </c>
      <c r="H56" s="134">
        <v>13</v>
      </c>
      <c r="I56" s="138">
        <v>11.9092</v>
      </c>
      <c r="J56" s="49">
        <f t="shared" si="12"/>
        <v>987.87</v>
      </c>
      <c r="K56" s="50"/>
      <c r="L56" s="51">
        <f t="shared" si="13"/>
        <v>0</v>
      </c>
      <c r="M56" s="105">
        <f t="shared" si="14"/>
        <v>0</v>
      </c>
      <c r="N56" s="111"/>
      <c r="O56" s="128">
        <f t="shared" si="15"/>
        <v>11357.87</v>
      </c>
    </row>
    <row r="57" spans="1:15" s="43" customFormat="1" ht="14.1" customHeight="1" x14ac:dyDescent="0.2">
      <c r="A57" s="42"/>
      <c r="B57" s="45" t="s">
        <v>88</v>
      </c>
      <c r="C57" s="131">
        <v>6215</v>
      </c>
      <c r="D57" s="52" t="s">
        <v>254</v>
      </c>
      <c r="E57" s="52" t="s">
        <v>255</v>
      </c>
      <c r="F57" s="132" t="s">
        <v>256</v>
      </c>
      <c r="G57" s="133">
        <v>72</v>
      </c>
      <c r="H57" s="134">
        <v>130</v>
      </c>
      <c r="I57" s="138">
        <v>1.0431777777777778</v>
      </c>
      <c r="J57" s="49">
        <f t="shared" si="12"/>
        <v>86.53</v>
      </c>
      <c r="K57" s="50"/>
      <c r="L57" s="51">
        <f t="shared" si="13"/>
        <v>0</v>
      </c>
      <c r="M57" s="105">
        <f t="shared" si="14"/>
        <v>0</v>
      </c>
      <c r="N57" s="111"/>
      <c r="O57" s="128">
        <f t="shared" si="15"/>
        <v>374.58555555555552</v>
      </c>
    </row>
    <row r="58" spans="1:15" s="43" customFormat="1" ht="14.1" customHeight="1" x14ac:dyDescent="0.2">
      <c r="A58" s="42"/>
      <c r="B58" s="45" t="s">
        <v>88</v>
      </c>
      <c r="C58" s="131">
        <v>6230</v>
      </c>
      <c r="D58" s="52" t="s">
        <v>346</v>
      </c>
      <c r="E58" s="52" t="s">
        <v>347</v>
      </c>
      <c r="F58" s="132" t="s">
        <v>348</v>
      </c>
      <c r="G58" s="133">
        <v>29</v>
      </c>
      <c r="H58" s="134">
        <v>5</v>
      </c>
      <c r="I58" s="138">
        <v>2.0269551724137931</v>
      </c>
      <c r="J58" s="49">
        <f t="shared" si="12"/>
        <v>168.14</v>
      </c>
      <c r="K58" s="50"/>
      <c r="L58" s="51">
        <f t="shared" si="13"/>
        <v>0</v>
      </c>
      <c r="M58" s="105">
        <f t="shared" si="14"/>
        <v>0</v>
      </c>
      <c r="N58" s="111"/>
      <c r="O58" s="128">
        <f t="shared" si="15"/>
        <v>883.31241379310347</v>
      </c>
    </row>
    <row r="59" spans="1:15" s="43" customFormat="1" ht="14.1" customHeight="1" x14ac:dyDescent="0.2">
      <c r="A59" s="42"/>
      <c r="B59" s="45" t="s">
        <v>88</v>
      </c>
      <c r="C59" s="131">
        <v>6335</v>
      </c>
      <c r="D59" s="52" t="s">
        <v>257</v>
      </c>
      <c r="E59" s="52" t="s">
        <v>258</v>
      </c>
      <c r="F59" s="132" t="s">
        <v>259</v>
      </c>
      <c r="G59" s="133">
        <v>29</v>
      </c>
      <c r="H59" s="134">
        <v>55</v>
      </c>
      <c r="I59" s="138">
        <v>1.6442551724137933</v>
      </c>
      <c r="J59" s="49">
        <f t="shared" si="12"/>
        <v>136.38999999999999</v>
      </c>
      <c r="K59" s="50"/>
      <c r="L59" s="51">
        <f t="shared" si="13"/>
        <v>0</v>
      </c>
      <c r="M59" s="105">
        <f t="shared" si="14"/>
        <v>0</v>
      </c>
      <c r="N59" s="111"/>
      <c r="O59" s="128">
        <f t="shared" si="15"/>
        <v>851.56241379310347</v>
      </c>
    </row>
    <row r="60" spans="1:15" s="43" customFormat="1" ht="14.1" customHeight="1" x14ac:dyDescent="0.2">
      <c r="A60" s="42"/>
      <c r="B60" s="45" t="s">
        <v>88</v>
      </c>
      <c r="C60" s="131">
        <v>6415</v>
      </c>
      <c r="D60" s="52" t="s">
        <v>260</v>
      </c>
      <c r="E60" s="52" t="s">
        <v>261</v>
      </c>
      <c r="F60" s="132" t="s">
        <v>262</v>
      </c>
      <c r="G60" s="133">
        <v>90</v>
      </c>
      <c r="H60" s="134">
        <v>26</v>
      </c>
      <c r="I60" s="138">
        <v>0.92312222222222218</v>
      </c>
      <c r="J60" s="49">
        <f t="shared" si="12"/>
        <v>76.569999999999993</v>
      </c>
      <c r="K60" s="50"/>
      <c r="L60" s="51">
        <f t="shared" si="13"/>
        <v>0</v>
      </c>
      <c r="M60" s="105">
        <f t="shared" si="14"/>
        <v>0</v>
      </c>
      <c r="N60" s="111"/>
      <c r="O60" s="128">
        <f t="shared" si="15"/>
        <v>307.01444444444445</v>
      </c>
    </row>
    <row r="61" spans="1:15" s="43" customFormat="1" ht="14.1" customHeight="1" x14ac:dyDescent="0.2">
      <c r="A61" s="42"/>
      <c r="B61" s="45" t="s">
        <v>88</v>
      </c>
      <c r="C61" s="131">
        <v>6417</v>
      </c>
      <c r="D61" s="52" t="s">
        <v>263</v>
      </c>
      <c r="E61" s="52" t="s">
        <v>261</v>
      </c>
      <c r="F61" s="132" t="s">
        <v>264</v>
      </c>
      <c r="G61" s="133">
        <v>18</v>
      </c>
      <c r="H61" s="134">
        <v>39</v>
      </c>
      <c r="I61" s="138">
        <v>2.0657111111111113</v>
      </c>
      <c r="J61" s="49">
        <f t="shared" si="12"/>
        <v>171.35</v>
      </c>
      <c r="K61" s="50"/>
      <c r="L61" s="51">
        <f t="shared" si="13"/>
        <v>0</v>
      </c>
      <c r="M61" s="105">
        <f t="shared" si="14"/>
        <v>0</v>
      </c>
      <c r="N61" s="111"/>
      <c r="O61" s="128">
        <f t="shared" si="15"/>
        <v>1323.5722222222221</v>
      </c>
    </row>
    <row r="62" spans="1:15" s="43" customFormat="1" ht="14.1" customHeight="1" x14ac:dyDescent="0.2">
      <c r="A62" s="42"/>
      <c r="B62" s="45" t="s">
        <v>88</v>
      </c>
      <c r="C62" s="131">
        <v>6425</v>
      </c>
      <c r="D62" s="52" t="s">
        <v>382</v>
      </c>
      <c r="E62" s="52" t="s">
        <v>383</v>
      </c>
      <c r="F62" s="132" t="s">
        <v>384</v>
      </c>
      <c r="G62" s="133">
        <v>18</v>
      </c>
      <c r="H62" s="134">
        <v>1</v>
      </c>
      <c r="I62" s="138">
        <v>4.9295111111111112</v>
      </c>
      <c r="J62" s="49">
        <f t="shared" si="12"/>
        <v>408.9</v>
      </c>
      <c r="K62" s="50"/>
      <c r="L62" s="51">
        <f t="shared" si="13"/>
        <v>0</v>
      </c>
      <c r="M62" s="105">
        <f t="shared" si="14"/>
        <v>0</v>
      </c>
      <c r="N62" s="111"/>
      <c r="O62" s="128">
        <f t="shared" si="15"/>
        <v>1561.1222222222223</v>
      </c>
    </row>
    <row r="63" spans="1:15" s="43" customFormat="1" ht="14.1" customHeight="1" x14ac:dyDescent="0.2">
      <c r="A63" s="42"/>
      <c r="B63" s="45" t="s">
        <v>88</v>
      </c>
      <c r="C63" s="131">
        <v>6437</v>
      </c>
      <c r="D63" s="52" t="s">
        <v>267</v>
      </c>
      <c r="E63" s="52" t="s">
        <v>265</v>
      </c>
      <c r="F63" s="132" t="s">
        <v>266</v>
      </c>
      <c r="G63" s="133">
        <v>44</v>
      </c>
      <c r="H63" s="134">
        <v>5</v>
      </c>
      <c r="I63" s="138">
        <v>3.3183454545454545</v>
      </c>
      <c r="J63" s="49">
        <f t="shared" si="12"/>
        <v>275.26</v>
      </c>
      <c r="K63" s="50"/>
      <c r="L63" s="51">
        <f t="shared" si="13"/>
        <v>0</v>
      </c>
      <c r="M63" s="105">
        <f t="shared" si="14"/>
        <v>0</v>
      </c>
      <c r="N63" s="111"/>
      <c r="O63" s="128">
        <f t="shared" si="15"/>
        <v>746.62363636363636</v>
      </c>
    </row>
    <row r="64" spans="1:15" s="43" customFormat="1" ht="14.1" customHeight="1" x14ac:dyDescent="0.2">
      <c r="A64" s="42"/>
      <c r="B64" s="45" t="s">
        <v>88</v>
      </c>
      <c r="C64" s="131">
        <v>6447</v>
      </c>
      <c r="D64" s="52" t="s">
        <v>385</v>
      </c>
      <c r="E64" s="52" t="s">
        <v>386</v>
      </c>
      <c r="F64" s="132" t="s">
        <v>262</v>
      </c>
      <c r="G64" s="133">
        <v>90</v>
      </c>
      <c r="H64" s="134">
        <v>138</v>
      </c>
      <c r="I64" s="138">
        <v>0.79412222222222228</v>
      </c>
      <c r="J64" s="49">
        <f t="shared" si="12"/>
        <v>65.87</v>
      </c>
      <c r="K64" s="50"/>
      <c r="L64" s="51">
        <f t="shared" si="13"/>
        <v>0</v>
      </c>
      <c r="M64" s="105">
        <f t="shared" si="14"/>
        <v>0</v>
      </c>
      <c r="N64" s="111"/>
      <c r="O64" s="128">
        <f t="shared" si="15"/>
        <v>296.31444444444446</v>
      </c>
    </row>
    <row r="65" spans="1:15" s="43" customFormat="1" ht="14.1" customHeight="1" x14ac:dyDescent="0.2">
      <c r="A65" s="42"/>
      <c r="B65" s="45" t="s">
        <v>88</v>
      </c>
      <c r="C65" s="131">
        <v>6665</v>
      </c>
      <c r="D65" s="52" t="s">
        <v>268</v>
      </c>
      <c r="E65" s="52" t="s">
        <v>269</v>
      </c>
      <c r="F65" s="132" t="s">
        <v>270</v>
      </c>
      <c r="G65" s="133">
        <v>15</v>
      </c>
      <c r="H65" s="134">
        <v>65</v>
      </c>
      <c r="I65" s="138">
        <v>4.1971333333333334</v>
      </c>
      <c r="J65" s="49">
        <f t="shared" si="12"/>
        <v>348.15</v>
      </c>
      <c r="K65" s="50"/>
      <c r="L65" s="51">
        <f t="shared" si="13"/>
        <v>0</v>
      </c>
      <c r="M65" s="105">
        <f t="shared" si="14"/>
        <v>0</v>
      </c>
      <c r="N65" s="111"/>
      <c r="O65" s="128">
        <f t="shared" si="15"/>
        <v>1730.8166666666666</v>
      </c>
    </row>
    <row r="66" spans="1:15" s="43" customFormat="1" ht="14.1" customHeight="1" x14ac:dyDescent="0.2">
      <c r="A66" s="42"/>
      <c r="B66" s="45" t="s">
        <v>88</v>
      </c>
      <c r="C66" s="131">
        <v>6685</v>
      </c>
      <c r="D66" s="52" t="s">
        <v>271</v>
      </c>
      <c r="E66" s="52" t="s">
        <v>272</v>
      </c>
      <c r="F66" s="132" t="s">
        <v>273</v>
      </c>
      <c r="G66" s="133">
        <v>15</v>
      </c>
      <c r="H66" s="134">
        <v>8</v>
      </c>
      <c r="I66" s="138">
        <v>4.1971333333333334</v>
      </c>
      <c r="J66" s="49">
        <f t="shared" si="12"/>
        <v>348.15</v>
      </c>
      <c r="K66" s="50"/>
      <c r="L66" s="51">
        <f t="shared" si="13"/>
        <v>0</v>
      </c>
      <c r="M66" s="105">
        <f t="shared" si="14"/>
        <v>0</v>
      </c>
      <c r="N66" s="111"/>
      <c r="O66" s="128">
        <f t="shared" si="15"/>
        <v>1730.8166666666666</v>
      </c>
    </row>
    <row r="67" spans="1:15" s="43" customFormat="1" ht="14.1" customHeight="1" x14ac:dyDescent="0.2">
      <c r="A67" s="42"/>
      <c r="B67" s="45" t="s">
        <v>88</v>
      </c>
      <c r="C67" s="131">
        <v>6775</v>
      </c>
      <c r="D67" s="52" t="s">
        <v>496</v>
      </c>
      <c r="E67" s="52" t="s">
        <v>497</v>
      </c>
      <c r="F67" s="132" t="s">
        <v>498</v>
      </c>
      <c r="G67" s="133">
        <v>36</v>
      </c>
      <c r="H67" s="134">
        <v>2</v>
      </c>
      <c r="I67" s="138">
        <v>2.4647555555555556</v>
      </c>
      <c r="J67" s="49">
        <f t="shared" si="12"/>
        <v>204.45</v>
      </c>
      <c r="K67" s="50"/>
      <c r="L67" s="51">
        <f t="shared" si="13"/>
        <v>0</v>
      </c>
      <c r="M67" s="105">
        <f t="shared" si="14"/>
        <v>0</v>
      </c>
      <c r="N67" s="111"/>
      <c r="O67" s="128">
        <f t="shared" si="15"/>
        <v>780.56111111111113</v>
      </c>
    </row>
    <row r="68" spans="1:15" s="43" customFormat="1" ht="14.1" customHeight="1" x14ac:dyDescent="0.2">
      <c r="A68" s="42"/>
      <c r="B68" s="45" t="s">
        <v>88</v>
      </c>
      <c r="C68" s="131">
        <v>6855</v>
      </c>
      <c r="D68" s="52" t="s">
        <v>232</v>
      </c>
      <c r="E68" s="52" t="s">
        <v>233</v>
      </c>
      <c r="F68" s="132" t="s">
        <v>234</v>
      </c>
      <c r="G68" s="133">
        <v>50</v>
      </c>
      <c r="H68" s="134">
        <v>144</v>
      </c>
      <c r="I68" s="138">
        <v>3.4909999999999997</v>
      </c>
      <c r="J68" s="49">
        <f t="shared" si="8"/>
        <v>289.58</v>
      </c>
      <c r="K68" s="50"/>
      <c r="L68" s="51">
        <f t="shared" si="9"/>
        <v>0</v>
      </c>
      <c r="M68" s="105">
        <f t="shared" si="10"/>
        <v>0</v>
      </c>
      <c r="N68" s="111"/>
      <c r="O68" s="128">
        <f t="shared" si="11"/>
        <v>704.38</v>
      </c>
    </row>
    <row r="69" spans="1:15" s="43" customFormat="1" ht="14.1" customHeight="1" x14ac:dyDescent="0.2">
      <c r="A69" s="42"/>
      <c r="B69" s="45" t="s">
        <v>88</v>
      </c>
      <c r="C69" s="131">
        <v>6905</v>
      </c>
      <c r="D69" s="52" t="s">
        <v>349</v>
      </c>
      <c r="E69" s="52" t="s">
        <v>350</v>
      </c>
      <c r="F69" s="132" t="s">
        <v>351</v>
      </c>
      <c r="G69" s="133">
        <v>22</v>
      </c>
      <c r="H69" s="134">
        <v>1</v>
      </c>
      <c r="I69" s="138">
        <v>12.273181818181818</v>
      </c>
      <c r="J69" s="49">
        <f t="shared" si="8"/>
        <v>1018.06</v>
      </c>
      <c r="K69" s="50"/>
      <c r="L69" s="51">
        <f t="shared" si="9"/>
        <v>0</v>
      </c>
      <c r="M69" s="105">
        <f t="shared" si="10"/>
        <v>0</v>
      </c>
      <c r="N69" s="111"/>
      <c r="O69" s="128">
        <f t="shared" si="11"/>
        <v>1960.7872727272727</v>
      </c>
    </row>
    <row r="70" spans="1:15" s="43" customFormat="1" ht="14.1" customHeight="1" x14ac:dyDescent="0.2">
      <c r="A70" s="42"/>
      <c r="B70" s="45" t="s">
        <v>88</v>
      </c>
      <c r="C70" s="131">
        <v>6925</v>
      </c>
      <c r="D70" s="52" t="s">
        <v>483</v>
      </c>
      <c r="E70" s="52" t="s">
        <v>484</v>
      </c>
      <c r="F70" s="132" t="s">
        <v>485</v>
      </c>
      <c r="G70" s="133">
        <v>22</v>
      </c>
      <c r="H70" s="134">
        <v>1</v>
      </c>
      <c r="I70" s="138">
        <v>8.454781818181818</v>
      </c>
      <c r="J70" s="49">
        <f t="shared" si="8"/>
        <v>701.32</v>
      </c>
      <c r="K70" s="50"/>
      <c r="L70" s="51">
        <f t="shared" si="9"/>
        <v>0</v>
      </c>
      <c r="M70" s="105">
        <f t="shared" si="10"/>
        <v>0</v>
      </c>
      <c r="N70" s="111"/>
      <c r="O70" s="128">
        <f t="shared" si="11"/>
        <v>1644.0472727272727</v>
      </c>
    </row>
    <row r="71" spans="1:15" s="43" customFormat="1" ht="14.1" customHeight="1" x14ac:dyDescent="0.2">
      <c r="A71" s="42"/>
      <c r="B71" s="45" t="s">
        <v>88</v>
      </c>
      <c r="C71" s="131">
        <v>6945</v>
      </c>
      <c r="D71" s="52" t="s">
        <v>454</v>
      </c>
      <c r="E71" s="52" t="s">
        <v>455</v>
      </c>
      <c r="F71" s="132" t="s">
        <v>456</v>
      </c>
      <c r="G71" s="133">
        <v>22</v>
      </c>
      <c r="H71" s="134">
        <v>7</v>
      </c>
      <c r="I71" s="138">
        <v>11.701281818181819</v>
      </c>
      <c r="J71" s="49">
        <f t="shared" si="8"/>
        <v>970.62</v>
      </c>
      <c r="K71" s="50"/>
      <c r="L71" s="51">
        <f t="shared" si="9"/>
        <v>0</v>
      </c>
      <c r="M71" s="105">
        <f t="shared" si="10"/>
        <v>0</v>
      </c>
      <c r="N71" s="111"/>
      <c r="O71" s="128">
        <f t="shared" si="11"/>
        <v>1913.3472727272729</v>
      </c>
    </row>
    <row r="72" spans="1:15" s="43" customFormat="1" ht="14.1" customHeight="1" x14ac:dyDescent="0.2">
      <c r="A72" s="42"/>
      <c r="B72" s="45" t="s">
        <v>88</v>
      </c>
      <c r="C72" s="131">
        <v>6965</v>
      </c>
      <c r="D72" s="52" t="s">
        <v>274</v>
      </c>
      <c r="E72" s="52" t="s">
        <v>275</v>
      </c>
      <c r="F72" s="132" t="s">
        <v>276</v>
      </c>
      <c r="G72" s="133">
        <v>20</v>
      </c>
      <c r="H72" s="134">
        <v>19</v>
      </c>
      <c r="I72" s="138">
        <v>6.6592000000000002</v>
      </c>
      <c r="J72" s="49">
        <f t="shared" si="8"/>
        <v>552.38</v>
      </c>
      <c r="K72" s="50"/>
      <c r="L72" s="51">
        <f t="shared" si="9"/>
        <v>0</v>
      </c>
      <c r="M72" s="105">
        <f t="shared" si="10"/>
        <v>0</v>
      </c>
      <c r="N72" s="111"/>
      <c r="O72" s="128">
        <f t="shared" si="11"/>
        <v>1589.38</v>
      </c>
    </row>
    <row r="73" spans="1:15" s="43" customFormat="1" ht="14.1" customHeight="1" x14ac:dyDescent="0.2">
      <c r="A73" s="42"/>
      <c r="B73" s="45" t="s">
        <v>88</v>
      </c>
      <c r="C73" s="131">
        <v>7105</v>
      </c>
      <c r="D73" s="52" t="s">
        <v>277</v>
      </c>
      <c r="E73" s="52" t="s">
        <v>278</v>
      </c>
      <c r="F73" s="132" t="s">
        <v>279</v>
      </c>
      <c r="G73" s="133">
        <v>22</v>
      </c>
      <c r="H73" s="134">
        <v>4</v>
      </c>
      <c r="I73" s="138">
        <v>6.2273818181818186</v>
      </c>
      <c r="J73" s="49">
        <f t="shared" si="8"/>
        <v>516.55999999999995</v>
      </c>
      <c r="K73" s="50"/>
      <c r="L73" s="51">
        <f t="shared" si="9"/>
        <v>0</v>
      </c>
      <c r="M73" s="105">
        <f t="shared" si="10"/>
        <v>0</v>
      </c>
      <c r="N73" s="111"/>
      <c r="O73" s="128">
        <f t="shared" si="11"/>
        <v>1459.2872727272727</v>
      </c>
    </row>
    <row r="74" spans="1:15" s="43" customFormat="1" ht="14.1" customHeight="1" x14ac:dyDescent="0.2">
      <c r="A74" s="42"/>
      <c r="B74" s="45" t="s">
        <v>88</v>
      </c>
      <c r="C74" s="131">
        <v>7162</v>
      </c>
      <c r="D74" s="52" t="s">
        <v>457</v>
      </c>
      <c r="E74" s="52" t="s">
        <v>230</v>
      </c>
      <c r="F74" s="132" t="s">
        <v>280</v>
      </c>
      <c r="G74" s="133">
        <v>20</v>
      </c>
      <c r="H74" s="134">
        <v>1</v>
      </c>
      <c r="I74" s="138">
        <v>14.932399999999999</v>
      </c>
      <c r="J74" s="49">
        <f t="shared" si="8"/>
        <v>1238.6400000000001</v>
      </c>
      <c r="K74" s="50"/>
      <c r="L74" s="51">
        <f t="shared" si="9"/>
        <v>0</v>
      </c>
      <c r="M74" s="105">
        <f t="shared" si="10"/>
        <v>0</v>
      </c>
      <c r="N74" s="111"/>
      <c r="O74" s="128">
        <f t="shared" si="11"/>
        <v>2275.6400000000003</v>
      </c>
    </row>
    <row r="75" spans="1:15" s="43" customFormat="1" ht="14.1" customHeight="1" x14ac:dyDescent="0.2">
      <c r="A75" s="42"/>
      <c r="B75" s="45" t="s">
        <v>88</v>
      </c>
      <c r="C75" s="131">
        <v>7195</v>
      </c>
      <c r="D75" s="52" t="s">
        <v>458</v>
      </c>
      <c r="E75" s="52" t="s">
        <v>230</v>
      </c>
      <c r="F75" s="132" t="s">
        <v>459</v>
      </c>
      <c r="G75" s="133">
        <v>20</v>
      </c>
      <c r="H75" s="134">
        <v>2</v>
      </c>
      <c r="I75" s="138">
        <v>14.932399999999999</v>
      </c>
      <c r="J75" s="49">
        <f t="shared" si="8"/>
        <v>1238.6400000000001</v>
      </c>
      <c r="K75" s="50"/>
      <c r="L75" s="51">
        <f t="shared" si="9"/>
        <v>0</v>
      </c>
      <c r="M75" s="105">
        <f t="shared" si="10"/>
        <v>0</v>
      </c>
      <c r="N75" s="111"/>
      <c r="O75" s="128">
        <f t="shared" si="11"/>
        <v>2275.6400000000003</v>
      </c>
    </row>
    <row r="76" spans="1:15" s="43" customFormat="1" ht="14.1" customHeight="1" x14ac:dyDescent="0.2">
      <c r="A76" s="42"/>
      <c r="B76" s="45" t="s">
        <v>88</v>
      </c>
      <c r="C76" s="131">
        <v>7304</v>
      </c>
      <c r="D76" s="52" t="s">
        <v>352</v>
      </c>
      <c r="E76" s="52" t="s">
        <v>282</v>
      </c>
      <c r="F76" s="132" t="s">
        <v>283</v>
      </c>
      <c r="G76" s="133">
        <v>20</v>
      </c>
      <c r="H76" s="134">
        <v>2</v>
      </c>
      <c r="I76" s="138">
        <v>6.9773999999999994</v>
      </c>
      <c r="J76" s="49">
        <f t="shared" si="8"/>
        <v>578.78</v>
      </c>
      <c r="K76" s="50"/>
      <c r="L76" s="51">
        <f t="shared" si="9"/>
        <v>0</v>
      </c>
      <c r="M76" s="105">
        <f t="shared" si="10"/>
        <v>0</v>
      </c>
      <c r="N76" s="111"/>
      <c r="O76" s="128">
        <f t="shared" si="11"/>
        <v>1615.78</v>
      </c>
    </row>
    <row r="77" spans="1:15" s="43" customFormat="1" ht="14.1" customHeight="1" x14ac:dyDescent="0.2">
      <c r="A77" s="42"/>
      <c r="B77" s="45" t="s">
        <v>88</v>
      </c>
      <c r="C77" s="131">
        <v>7324</v>
      </c>
      <c r="D77" s="52" t="s">
        <v>409</v>
      </c>
      <c r="E77" s="52" t="s">
        <v>281</v>
      </c>
      <c r="F77" s="132" t="s">
        <v>378</v>
      </c>
      <c r="G77" s="133">
        <v>20</v>
      </c>
      <c r="H77" s="134">
        <v>10</v>
      </c>
      <c r="I77" s="138">
        <v>6.6592000000000002</v>
      </c>
      <c r="J77" s="49">
        <f t="shared" si="8"/>
        <v>552.38</v>
      </c>
      <c r="K77" s="50"/>
      <c r="L77" s="51">
        <f t="shared" si="9"/>
        <v>0</v>
      </c>
      <c r="M77" s="105">
        <f t="shared" si="10"/>
        <v>0</v>
      </c>
      <c r="N77" s="111"/>
      <c r="O77" s="128">
        <f t="shared" si="11"/>
        <v>1589.38</v>
      </c>
    </row>
    <row r="78" spans="1:15" s="43" customFormat="1" ht="14.1" customHeight="1" x14ac:dyDescent="0.2">
      <c r="A78" s="42"/>
      <c r="B78" s="45" t="s">
        <v>88</v>
      </c>
      <c r="C78" s="131">
        <v>7325</v>
      </c>
      <c r="D78" s="52" t="s">
        <v>460</v>
      </c>
      <c r="E78" s="52" t="s">
        <v>281</v>
      </c>
      <c r="F78" s="132" t="s">
        <v>378</v>
      </c>
      <c r="G78" s="133">
        <v>16</v>
      </c>
      <c r="H78" s="134">
        <v>5</v>
      </c>
      <c r="I78" s="138">
        <v>8.1648999999999994</v>
      </c>
      <c r="J78" s="49">
        <f t="shared" si="8"/>
        <v>677.28</v>
      </c>
      <c r="K78" s="50"/>
      <c r="L78" s="51">
        <f t="shared" si="9"/>
        <v>0</v>
      </c>
      <c r="M78" s="105">
        <f t="shared" si="10"/>
        <v>0</v>
      </c>
      <c r="N78" s="111"/>
      <c r="O78" s="128">
        <f t="shared" si="11"/>
        <v>1973.53</v>
      </c>
    </row>
    <row r="79" spans="1:15" s="43" customFormat="1" ht="14.1" customHeight="1" x14ac:dyDescent="0.2">
      <c r="A79" s="42"/>
      <c r="B79" s="45" t="s">
        <v>88</v>
      </c>
      <c r="C79" s="131">
        <v>7392</v>
      </c>
      <c r="D79" s="52" t="s">
        <v>353</v>
      </c>
      <c r="E79" s="52" t="s">
        <v>285</v>
      </c>
      <c r="F79" s="132" t="s">
        <v>286</v>
      </c>
      <c r="G79" s="133">
        <v>40</v>
      </c>
      <c r="H79" s="134">
        <v>10</v>
      </c>
      <c r="I79" s="138">
        <v>4.6023999999999994</v>
      </c>
      <c r="J79" s="49">
        <f t="shared" si="8"/>
        <v>381.77</v>
      </c>
      <c r="K79" s="50"/>
      <c r="L79" s="51">
        <f t="shared" si="9"/>
        <v>0</v>
      </c>
      <c r="M79" s="105">
        <f t="shared" si="10"/>
        <v>0</v>
      </c>
      <c r="N79" s="111"/>
      <c r="O79" s="128">
        <f t="shared" si="11"/>
        <v>900.27</v>
      </c>
    </row>
    <row r="80" spans="1:15" s="43" customFormat="1" ht="14.1" customHeight="1" x14ac:dyDescent="0.2">
      <c r="A80" s="42"/>
      <c r="B80" s="45" t="s">
        <v>88</v>
      </c>
      <c r="C80" s="131">
        <v>7394</v>
      </c>
      <c r="D80" s="52" t="s">
        <v>284</v>
      </c>
      <c r="E80" s="52" t="s">
        <v>285</v>
      </c>
      <c r="F80" s="132" t="s">
        <v>286</v>
      </c>
      <c r="G80" s="133">
        <v>20</v>
      </c>
      <c r="H80" s="134">
        <v>20</v>
      </c>
      <c r="I80" s="138">
        <v>7.9320000000000004</v>
      </c>
      <c r="J80" s="49">
        <f t="shared" si="8"/>
        <v>657.96</v>
      </c>
      <c r="K80" s="50"/>
      <c r="L80" s="51">
        <f t="shared" si="9"/>
        <v>0</v>
      </c>
      <c r="M80" s="105">
        <f t="shared" si="10"/>
        <v>0</v>
      </c>
      <c r="N80" s="111"/>
      <c r="O80" s="128">
        <f t="shared" si="11"/>
        <v>1694.96</v>
      </c>
    </row>
    <row r="81" spans="1:15" s="43" customFormat="1" ht="14.1" customHeight="1" x14ac:dyDescent="0.2">
      <c r="A81" s="42"/>
      <c r="B81" s="45" t="s">
        <v>88</v>
      </c>
      <c r="C81" s="131">
        <v>7395</v>
      </c>
      <c r="D81" s="52" t="s">
        <v>287</v>
      </c>
      <c r="E81" s="52" t="s">
        <v>285</v>
      </c>
      <c r="F81" s="132" t="s">
        <v>286</v>
      </c>
      <c r="G81" s="133">
        <v>16</v>
      </c>
      <c r="H81" s="134">
        <v>30</v>
      </c>
      <c r="I81" s="138">
        <v>10.392299999999999</v>
      </c>
      <c r="J81" s="49">
        <f t="shared" si="8"/>
        <v>862.04</v>
      </c>
      <c r="K81" s="50"/>
      <c r="L81" s="51">
        <f t="shared" si="9"/>
        <v>0</v>
      </c>
      <c r="M81" s="105">
        <f t="shared" si="10"/>
        <v>0</v>
      </c>
      <c r="N81" s="111"/>
      <c r="O81" s="128">
        <f t="shared" si="11"/>
        <v>2158.29</v>
      </c>
    </row>
    <row r="82" spans="1:15" s="43" customFormat="1" ht="14.1" customHeight="1" x14ac:dyDescent="0.2">
      <c r="A82" s="42"/>
      <c r="B82" s="45" t="s">
        <v>88</v>
      </c>
      <c r="C82" s="131">
        <v>7414</v>
      </c>
      <c r="D82" s="52" t="s">
        <v>499</v>
      </c>
      <c r="E82" s="52" t="s">
        <v>500</v>
      </c>
      <c r="F82" s="132" t="s">
        <v>501</v>
      </c>
      <c r="G82" s="133">
        <v>20</v>
      </c>
      <c r="H82" s="134">
        <v>2</v>
      </c>
      <c r="I82" s="138">
        <v>10.7958</v>
      </c>
      <c r="J82" s="49">
        <f t="shared" si="8"/>
        <v>895.51</v>
      </c>
      <c r="K82" s="50"/>
      <c r="L82" s="51">
        <f t="shared" si="9"/>
        <v>0</v>
      </c>
      <c r="M82" s="105">
        <f t="shared" si="10"/>
        <v>0</v>
      </c>
      <c r="N82" s="111"/>
      <c r="O82" s="128">
        <f t="shared" si="11"/>
        <v>1932.51</v>
      </c>
    </row>
    <row r="83" spans="1:15" s="43" customFormat="1" ht="14.1" customHeight="1" x14ac:dyDescent="0.2">
      <c r="A83" s="42"/>
      <c r="B83" s="45" t="s">
        <v>88</v>
      </c>
      <c r="C83" s="131">
        <v>7481</v>
      </c>
      <c r="D83" s="52" t="s">
        <v>354</v>
      </c>
      <c r="E83" s="52" t="s">
        <v>289</v>
      </c>
      <c r="F83" s="132" t="s">
        <v>290</v>
      </c>
      <c r="G83" s="133">
        <v>40</v>
      </c>
      <c r="H83" s="134">
        <v>10</v>
      </c>
      <c r="I83" s="138">
        <v>4.2842000000000002</v>
      </c>
      <c r="J83" s="49">
        <f t="shared" si="8"/>
        <v>355.37</v>
      </c>
      <c r="K83" s="50"/>
      <c r="L83" s="51">
        <f t="shared" si="9"/>
        <v>0</v>
      </c>
      <c r="M83" s="105">
        <f t="shared" si="10"/>
        <v>0</v>
      </c>
      <c r="N83" s="111"/>
      <c r="O83" s="128">
        <f t="shared" si="11"/>
        <v>873.87</v>
      </c>
    </row>
    <row r="84" spans="1:15" s="43" customFormat="1" ht="14.1" customHeight="1" x14ac:dyDescent="0.2">
      <c r="A84" s="42"/>
      <c r="B84" s="45" t="s">
        <v>88</v>
      </c>
      <c r="C84" s="131">
        <v>7483</v>
      </c>
      <c r="D84" s="52" t="s">
        <v>288</v>
      </c>
      <c r="E84" s="52" t="s">
        <v>289</v>
      </c>
      <c r="F84" s="132" t="s">
        <v>290</v>
      </c>
      <c r="G84" s="133">
        <v>20</v>
      </c>
      <c r="H84" s="134">
        <v>14</v>
      </c>
      <c r="I84" s="138">
        <v>7.2956000000000003</v>
      </c>
      <c r="J84" s="49">
        <f t="shared" si="8"/>
        <v>605.16999999999996</v>
      </c>
      <c r="K84" s="50"/>
      <c r="L84" s="51">
        <f t="shared" si="9"/>
        <v>0</v>
      </c>
      <c r="M84" s="105">
        <f t="shared" si="10"/>
        <v>0</v>
      </c>
      <c r="N84" s="111"/>
      <c r="O84" s="128">
        <f t="shared" si="11"/>
        <v>1642.17</v>
      </c>
    </row>
    <row r="85" spans="1:15" s="43" customFormat="1" ht="14.1" customHeight="1" x14ac:dyDescent="0.2">
      <c r="A85" s="42"/>
      <c r="B85" s="45" t="s">
        <v>88</v>
      </c>
      <c r="C85" s="131">
        <v>7485</v>
      </c>
      <c r="D85" s="52" t="s">
        <v>291</v>
      </c>
      <c r="E85" s="52" t="s">
        <v>289</v>
      </c>
      <c r="F85" s="132" t="s">
        <v>290</v>
      </c>
      <c r="G85" s="133">
        <v>16</v>
      </c>
      <c r="H85" s="134">
        <v>15</v>
      </c>
      <c r="I85" s="138">
        <v>9.1195000000000004</v>
      </c>
      <c r="J85" s="49">
        <f t="shared" si="8"/>
        <v>756.46</v>
      </c>
      <c r="K85" s="50"/>
      <c r="L85" s="51">
        <f t="shared" si="9"/>
        <v>0</v>
      </c>
      <c r="M85" s="105">
        <f t="shared" si="10"/>
        <v>0</v>
      </c>
      <c r="N85" s="111"/>
      <c r="O85" s="128">
        <f t="shared" si="11"/>
        <v>2052.71</v>
      </c>
    </row>
    <row r="86" spans="1:15" s="43" customFormat="1" ht="14.1" customHeight="1" x14ac:dyDescent="0.2">
      <c r="A86" s="42"/>
      <c r="B86" s="45" t="s">
        <v>88</v>
      </c>
      <c r="C86" s="131">
        <v>7491</v>
      </c>
      <c r="D86" s="52" t="s">
        <v>355</v>
      </c>
      <c r="E86" s="52" t="s">
        <v>293</v>
      </c>
      <c r="F86" s="132" t="s">
        <v>294</v>
      </c>
      <c r="G86" s="133">
        <v>40</v>
      </c>
      <c r="H86" s="134">
        <v>5</v>
      </c>
      <c r="I86" s="138">
        <v>4.2842000000000002</v>
      </c>
      <c r="J86" s="49">
        <f t="shared" si="8"/>
        <v>355.37</v>
      </c>
      <c r="K86" s="50"/>
      <c r="L86" s="51">
        <f t="shared" si="9"/>
        <v>0</v>
      </c>
      <c r="M86" s="105">
        <f t="shared" si="10"/>
        <v>0</v>
      </c>
      <c r="N86" s="111"/>
      <c r="O86" s="128">
        <f t="shared" si="11"/>
        <v>873.87</v>
      </c>
    </row>
    <row r="87" spans="1:15" s="43" customFormat="1" ht="14.1" customHeight="1" x14ac:dyDescent="0.2">
      <c r="A87" s="42"/>
      <c r="B87" s="45" t="s">
        <v>88</v>
      </c>
      <c r="C87" s="131">
        <v>7493</v>
      </c>
      <c r="D87" s="52" t="s">
        <v>292</v>
      </c>
      <c r="E87" s="52" t="s">
        <v>293</v>
      </c>
      <c r="F87" s="132" t="s">
        <v>294</v>
      </c>
      <c r="G87" s="133">
        <v>20</v>
      </c>
      <c r="H87" s="134">
        <v>8</v>
      </c>
      <c r="I87" s="138">
        <v>7.2956000000000003</v>
      </c>
      <c r="J87" s="49">
        <f t="shared" ref="J87:J88" si="16">ROUND(I87*$K$4*1.05,2)</f>
        <v>605.16999999999996</v>
      </c>
      <c r="K87" s="50"/>
      <c r="L87" s="51">
        <f t="shared" ref="L87:L88" si="17">K87*J87</f>
        <v>0</v>
      </c>
      <c r="M87" s="105">
        <f t="shared" ref="M87:M88" si="18">K87/G87</f>
        <v>0</v>
      </c>
      <c r="N87" s="111"/>
      <c r="O87" s="128">
        <f t="shared" ref="O87:O88" si="19">J87+$K$5/G87</f>
        <v>1642.17</v>
      </c>
    </row>
    <row r="88" spans="1:15" s="43" customFormat="1" ht="14.1" customHeight="1" x14ac:dyDescent="0.2">
      <c r="A88" s="42"/>
      <c r="B88" s="45" t="s">
        <v>88</v>
      </c>
      <c r="C88" s="131">
        <v>7495</v>
      </c>
      <c r="D88" s="52" t="s">
        <v>295</v>
      </c>
      <c r="E88" s="52" t="s">
        <v>293</v>
      </c>
      <c r="F88" s="132" t="s">
        <v>294</v>
      </c>
      <c r="G88" s="133">
        <v>16</v>
      </c>
      <c r="H88" s="134">
        <v>9</v>
      </c>
      <c r="I88" s="138">
        <v>9.1195000000000004</v>
      </c>
      <c r="J88" s="49">
        <f t="shared" si="16"/>
        <v>756.46</v>
      </c>
      <c r="K88" s="50"/>
      <c r="L88" s="51">
        <f t="shared" si="17"/>
        <v>0</v>
      </c>
      <c r="M88" s="105">
        <f t="shared" si="18"/>
        <v>0</v>
      </c>
      <c r="N88" s="111"/>
      <c r="O88" s="128">
        <f t="shared" si="19"/>
        <v>2052.71</v>
      </c>
    </row>
    <row r="89" spans="1:15" s="43" customFormat="1" ht="14.1" customHeight="1" x14ac:dyDescent="0.2">
      <c r="A89" s="42"/>
      <c r="B89" s="45" t="s">
        <v>88</v>
      </c>
      <c r="C89" s="131">
        <v>7505</v>
      </c>
      <c r="D89" s="52" t="s">
        <v>388</v>
      </c>
      <c r="E89" s="52" t="s">
        <v>293</v>
      </c>
      <c r="F89" s="132" t="s">
        <v>389</v>
      </c>
      <c r="G89" s="133">
        <v>16</v>
      </c>
      <c r="H89" s="134">
        <v>5</v>
      </c>
      <c r="I89" s="138">
        <v>9.7559000000000005</v>
      </c>
      <c r="J89" s="49">
        <f t="shared" ref="J89:J118" si="20">ROUND(I89*$K$4*1.05,2)</f>
        <v>809.25</v>
      </c>
      <c r="K89" s="50"/>
      <c r="L89" s="51">
        <f t="shared" ref="L89:L118" si="21">K89*J89</f>
        <v>0</v>
      </c>
      <c r="M89" s="105">
        <f t="shared" ref="M89:M118" si="22">K89/G89</f>
        <v>0</v>
      </c>
      <c r="N89" s="111"/>
      <c r="O89" s="128">
        <f t="shared" ref="O89:O118" si="23">J89+$K$5/G89</f>
        <v>2105.5</v>
      </c>
    </row>
    <row r="90" spans="1:15" s="43" customFormat="1" ht="14.1" customHeight="1" x14ac:dyDescent="0.2">
      <c r="A90" s="42"/>
      <c r="B90" s="45" t="s">
        <v>88</v>
      </c>
      <c r="C90" s="131">
        <v>7534</v>
      </c>
      <c r="D90" s="52" t="s">
        <v>410</v>
      </c>
      <c r="E90" s="52" t="s">
        <v>411</v>
      </c>
      <c r="F90" s="132" t="s">
        <v>412</v>
      </c>
      <c r="G90" s="133">
        <v>20</v>
      </c>
      <c r="H90" s="134">
        <v>18</v>
      </c>
      <c r="I90" s="138">
        <v>10.1594</v>
      </c>
      <c r="J90" s="49">
        <f t="shared" si="20"/>
        <v>842.72</v>
      </c>
      <c r="K90" s="50"/>
      <c r="L90" s="51">
        <f t="shared" si="21"/>
        <v>0</v>
      </c>
      <c r="M90" s="105">
        <f t="shared" si="22"/>
        <v>0</v>
      </c>
      <c r="N90" s="111"/>
      <c r="O90" s="128">
        <f t="shared" si="23"/>
        <v>1879.72</v>
      </c>
    </row>
    <row r="91" spans="1:15" s="43" customFormat="1" ht="14.1" customHeight="1" x14ac:dyDescent="0.2">
      <c r="A91" s="42"/>
      <c r="B91" s="45" t="s">
        <v>88</v>
      </c>
      <c r="C91" s="131">
        <v>7552</v>
      </c>
      <c r="D91" s="52" t="s">
        <v>356</v>
      </c>
      <c r="E91" s="52" t="s">
        <v>297</v>
      </c>
      <c r="F91" s="132" t="s">
        <v>298</v>
      </c>
      <c r="G91" s="133">
        <v>40</v>
      </c>
      <c r="H91" s="134">
        <v>5</v>
      </c>
      <c r="I91" s="138">
        <v>4.2842000000000002</v>
      </c>
      <c r="J91" s="49">
        <f t="shared" si="20"/>
        <v>355.37</v>
      </c>
      <c r="K91" s="50"/>
      <c r="L91" s="51">
        <f t="shared" si="21"/>
        <v>0</v>
      </c>
      <c r="M91" s="105">
        <f t="shared" si="22"/>
        <v>0</v>
      </c>
      <c r="N91" s="111"/>
      <c r="O91" s="128">
        <f t="shared" si="23"/>
        <v>873.87</v>
      </c>
    </row>
    <row r="92" spans="1:15" s="43" customFormat="1" ht="14.1" customHeight="1" x14ac:dyDescent="0.2">
      <c r="A92" s="42"/>
      <c r="B92" s="45" t="s">
        <v>88</v>
      </c>
      <c r="C92" s="131">
        <v>7554</v>
      </c>
      <c r="D92" s="52" t="s">
        <v>296</v>
      </c>
      <c r="E92" s="52" t="s">
        <v>297</v>
      </c>
      <c r="F92" s="132" t="s">
        <v>298</v>
      </c>
      <c r="G92" s="133">
        <v>20</v>
      </c>
      <c r="H92" s="134">
        <v>8</v>
      </c>
      <c r="I92" s="138">
        <v>7.6137999999999995</v>
      </c>
      <c r="J92" s="49">
        <f t="shared" si="20"/>
        <v>631.55999999999995</v>
      </c>
      <c r="K92" s="50"/>
      <c r="L92" s="51">
        <f t="shared" si="21"/>
        <v>0</v>
      </c>
      <c r="M92" s="105">
        <f t="shared" si="22"/>
        <v>0</v>
      </c>
      <c r="N92" s="111"/>
      <c r="O92" s="128">
        <f t="shared" si="23"/>
        <v>1668.56</v>
      </c>
    </row>
    <row r="93" spans="1:15" s="43" customFormat="1" ht="14.1" customHeight="1" x14ac:dyDescent="0.2">
      <c r="A93" s="42"/>
      <c r="B93" s="45" t="s">
        <v>88</v>
      </c>
      <c r="C93" s="131">
        <v>7555</v>
      </c>
      <c r="D93" s="52" t="s">
        <v>299</v>
      </c>
      <c r="E93" s="52" t="s">
        <v>297</v>
      </c>
      <c r="F93" s="132" t="s">
        <v>298</v>
      </c>
      <c r="G93" s="133">
        <v>16</v>
      </c>
      <c r="H93" s="134">
        <v>25</v>
      </c>
      <c r="I93" s="138">
        <v>9.4376999999999995</v>
      </c>
      <c r="J93" s="49">
        <f t="shared" si="20"/>
        <v>782.86</v>
      </c>
      <c r="K93" s="50"/>
      <c r="L93" s="51">
        <f t="shared" si="21"/>
        <v>0</v>
      </c>
      <c r="M93" s="105">
        <f t="shared" si="22"/>
        <v>0</v>
      </c>
      <c r="N93" s="111"/>
      <c r="O93" s="128">
        <f t="shared" si="23"/>
        <v>2079.11</v>
      </c>
    </row>
    <row r="94" spans="1:15" s="43" customFormat="1" ht="14.1" customHeight="1" x14ac:dyDescent="0.2">
      <c r="A94" s="42"/>
      <c r="B94" s="45" t="s">
        <v>88</v>
      </c>
      <c r="C94" s="131">
        <v>7574</v>
      </c>
      <c r="D94" s="52" t="s">
        <v>359</v>
      </c>
      <c r="E94" s="52" t="s">
        <v>357</v>
      </c>
      <c r="F94" s="132" t="s">
        <v>358</v>
      </c>
      <c r="G94" s="133">
        <v>20</v>
      </c>
      <c r="H94" s="134">
        <v>13</v>
      </c>
      <c r="I94" s="138">
        <v>7.9320000000000004</v>
      </c>
      <c r="J94" s="49">
        <f t="shared" si="20"/>
        <v>657.96</v>
      </c>
      <c r="K94" s="50"/>
      <c r="L94" s="51">
        <f t="shared" si="21"/>
        <v>0</v>
      </c>
      <c r="M94" s="105">
        <f t="shared" si="22"/>
        <v>0</v>
      </c>
      <c r="N94" s="111"/>
      <c r="O94" s="128">
        <f t="shared" si="23"/>
        <v>1694.96</v>
      </c>
    </row>
    <row r="95" spans="1:15" s="43" customFormat="1" ht="14.1" customHeight="1" x14ac:dyDescent="0.2">
      <c r="A95" s="42"/>
      <c r="B95" s="45" t="s">
        <v>88</v>
      </c>
      <c r="C95" s="131">
        <v>7593</v>
      </c>
      <c r="D95" s="52" t="s">
        <v>360</v>
      </c>
      <c r="E95" s="52" t="s">
        <v>300</v>
      </c>
      <c r="F95" s="132" t="s">
        <v>301</v>
      </c>
      <c r="G95" s="133">
        <v>40</v>
      </c>
      <c r="H95" s="134">
        <v>5</v>
      </c>
      <c r="I95" s="138">
        <v>5.5570000000000004</v>
      </c>
      <c r="J95" s="49">
        <f t="shared" si="20"/>
        <v>460.95</v>
      </c>
      <c r="K95" s="50"/>
      <c r="L95" s="51">
        <f t="shared" si="21"/>
        <v>0</v>
      </c>
      <c r="M95" s="105">
        <f t="shared" si="22"/>
        <v>0</v>
      </c>
      <c r="N95" s="111"/>
      <c r="O95" s="128">
        <f t="shared" si="23"/>
        <v>979.45</v>
      </c>
    </row>
    <row r="96" spans="1:15" s="43" customFormat="1" ht="14.1" customHeight="1" x14ac:dyDescent="0.2">
      <c r="A96" s="42"/>
      <c r="B96" s="45" t="s">
        <v>88</v>
      </c>
      <c r="C96" s="131">
        <v>7634</v>
      </c>
      <c r="D96" s="52" t="s">
        <v>361</v>
      </c>
      <c r="E96" s="52" t="s">
        <v>293</v>
      </c>
      <c r="F96" s="132" t="s">
        <v>362</v>
      </c>
      <c r="G96" s="133">
        <v>20</v>
      </c>
      <c r="H96" s="134">
        <v>3</v>
      </c>
      <c r="I96" s="138">
        <v>9.8412000000000006</v>
      </c>
      <c r="J96" s="49">
        <f t="shared" si="20"/>
        <v>816.33</v>
      </c>
      <c r="K96" s="50"/>
      <c r="L96" s="51">
        <f t="shared" si="21"/>
        <v>0</v>
      </c>
      <c r="M96" s="105">
        <f t="shared" si="22"/>
        <v>0</v>
      </c>
      <c r="N96" s="111"/>
      <c r="O96" s="128">
        <f t="shared" si="23"/>
        <v>1853.33</v>
      </c>
    </row>
    <row r="97" spans="1:15" s="43" customFormat="1" ht="14.1" customHeight="1" x14ac:dyDescent="0.2">
      <c r="A97" s="42"/>
      <c r="B97" s="45" t="s">
        <v>88</v>
      </c>
      <c r="C97" s="131">
        <v>7641</v>
      </c>
      <c r="D97" s="52" t="s">
        <v>363</v>
      </c>
      <c r="E97" s="52" t="s">
        <v>303</v>
      </c>
      <c r="F97" s="132" t="s">
        <v>304</v>
      </c>
      <c r="G97" s="133">
        <v>40</v>
      </c>
      <c r="H97" s="134">
        <v>5</v>
      </c>
      <c r="I97" s="138">
        <v>4.2842000000000002</v>
      </c>
      <c r="J97" s="49">
        <f t="shared" si="20"/>
        <v>355.37</v>
      </c>
      <c r="K97" s="50"/>
      <c r="L97" s="51">
        <f t="shared" si="21"/>
        <v>0</v>
      </c>
      <c r="M97" s="105">
        <f t="shared" si="22"/>
        <v>0</v>
      </c>
      <c r="N97" s="111"/>
      <c r="O97" s="128">
        <f t="shared" si="23"/>
        <v>873.87</v>
      </c>
    </row>
    <row r="98" spans="1:15" s="43" customFormat="1" ht="14.1" customHeight="1" x14ac:dyDescent="0.2">
      <c r="A98" s="42"/>
      <c r="B98" s="45" t="s">
        <v>88</v>
      </c>
      <c r="C98" s="131">
        <v>7643</v>
      </c>
      <c r="D98" s="52" t="s">
        <v>302</v>
      </c>
      <c r="E98" s="52" t="s">
        <v>303</v>
      </c>
      <c r="F98" s="132" t="s">
        <v>304</v>
      </c>
      <c r="G98" s="133">
        <v>20</v>
      </c>
      <c r="H98" s="134">
        <v>15</v>
      </c>
      <c r="I98" s="138">
        <v>7.6137999999999995</v>
      </c>
      <c r="J98" s="49">
        <f t="shared" si="20"/>
        <v>631.55999999999995</v>
      </c>
      <c r="K98" s="50"/>
      <c r="L98" s="51">
        <f t="shared" si="21"/>
        <v>0</v>
      </c>
      <c r="M98" s="105">
        <f t="shared" si="22"/>
        <v>0</v>
      </c>
      <c r="N98" s="111"/>
      <c r="O98" s="128">
        <f t="shared" si="23"/>
        <v>1668.56</v>
      </c>
    </row>
    <row r="99" spans="1:15" s="43" customFormat="1" ht="14.1" customHeight="1" x14ac:dyDescent="0.2">
      <c r="A99" s="42"/>
      <c r="B99" s="45" t="s">
        <v>88</v>
      </c>
      <c r="C99" s="131">
        <v>7645</v>
      </c>
      <c r="D99" s="52" t="s">
        <v>305</v>
      </c>
      <c r="E99" s="52" t="s">
        <v>303</v>
      </c>
      <c r="F99" s="132" t="s">
        <v>304</v>
      </c>
      <c r="G99" s="133">
        <v>16</v>
      </c>
      <c r="H99" s="134">
        <v>10</v>
      </c>
      <c r="I99" s="138">
        <v>9.4376999999999995</v>
      </c>
      <c r="J99" s="49">
        <f t="shared" si="20"/>
        <v>782.86</v>
      </c>
      <c r="K99" s="50"/>
      <c r="L99" s="51">
        <f t="shared" si="21"/>
        <v>0</v>
      </c>
      <c r="M99" s="105">
        <f t="shared" si="22"/>
        <v>0</v>
      </c>
      <c r="N99" s="111"/>
      <c r="O99" s="128">
        <f t="shared" si="23"/>
        <v>2079.11</v>
      </c>
    </row>
    <row r="100" spans="1:15" s="43" customFormat="1" ht="14.1" customHeight="1" x14ac:dyDescent="0.2">
      <c r="A100" s="42"/>
      <c r="B100" s="45" t="s">
        <v>88</v>
      </c>
      <c r="C100" s="131">
        <v>7662</v>
      </c>
      <c r="D100" s="52" t="s">
        <v>502</v>
      </c>
      <c r="E100" s="52" t="s">
        <v>307</v>
      </c>
      <c r="F100" s="132" t="s">
        <v>308</v>
      </c>
      <c r="G100" s="133">
        <v>40</v>
      </c>
      <c r="H100" s="134">
        <v>5</v>
      </c>
      <c r="I100" s="138">
        <v>4.6023999999999994</v>
      </c>
      <c r="J100" s="49">
        <f t="shared" si="20"/>
        <v>381.77</v>
      </c>
      <c r="K100" s="50"/>
      <c r="L100" s="51">
        <f t="shared" si="21"/>
        <v>0</v>
      </c>
      <c r="M100" s="105">
        <f t="shared" si="22"/>
        <v>0</v>
      </c>
      <c r="N100" s="111"/>
      <c r="O100" s="128">
        <f t="shared" si="23"/>
        <v>900.27</v>
      </c>
    </row>
    <row r="101" spans="1:15" s="43" customFormat="1" ht="14.1" customHeight="1" x14ac:dyDescent="0.2">
      <c r="A101" s="42"/>
      <c r="B101" s="45" t="s">
        <v>88</v>
      </c>
      <c r="C101" s="131">
        <v>7664</v>
      </c>
      <c r="D101" s="52" t="s">
        <v>306</v>
      </c>
      <c r="E101" s="52" t="s">
        <v>307</v>
      </c>
      <c r="F101" s="132" t="s">
        <v>308</v>
      </c>
      <c r="G101" s="133">
        <v>20</v>
      </c>
      <c r="H101" s="134">
        <v>15</v>
      </c>
      <c r="I101" s="138">
        <v>7.6137999999999995</v>
      </c>
      <c r="J101" s="49">
        <f t="shared" si="20"/>
        <v>631.55999999999995</v>
      </c>
      <c r="K101" s="50"/>
      <c r="L101" s="51">
        <f t="shared" si="21"/>
        <v>0</v>
      </c>
      <c r="M101" s="105">
        <f t="shared" si="22"/>
        <v>0</v>
      </c>
      <c r="N101" s="111"/>
      <c r="O101" s="128">
        <f t="shared" si="23"/>
        <v>1668.56</v>
      </c>
    </row>
    <row r="102" spans="1:15" s="43" customFormat="1" ht="14.1" customHeight="1" x14ac:dyDescent="0.2">
      <c r="A102" s="42"/>
      <c r="B102" s="45" t="s">
        <v>88</v>
      </c>
      <c r="C102" s="131">
        <v>7665</v>
      </c>
      <c r="D102" s="52" t="s">
        <v>309</v>
      </c>
      <c r="E102" s="52" t="s">
        <v>307</v>
      </c>
      <c r="F102" s="132" t="s">
        <v>308</v>
      </c>
      <c r="G102" s="133">
        <v>16</v>
      </c>
      <c r="H102" s="134">
        <v>10</v>
      </c>
      <c r="I102" s="138">
        <v>9.7559000000000005</v>
      </c>
      <c r="J102" s="49">
        <f t="shared" si="20"/>
        <v>809.25</v>
      </c>
      <c r="K102" s="50"/>
      <c r="L102" s="51">
        <f t="shared" si="21"/>
        <v>0</v>
      </c>
      <c r="M102" s="105">
        <f t="shared" si="22"/>
        <v>0</v>
      </c>
      <c r="N102" s="111"/>
      <c r="O102" s="128">
        <f t="shared" si="23"/>
        <v>2105.5</v>
      </c>
    </row>
    <row r="103" spans="1:15" s="43" customFormat="1" ht="14.1" customHeight="1" x14ac:dyDescent="0.2">
      <c r="A103" s="42"/>
      <c r="B103" s="45" t="s">
        <v>88</v>
      </c>
      <c r="C103" s="131">
        <v>7672</v>
      </c>
      <c r="D103" s="52" t="s">
        <v>413</v>
      </c>
      <c r="E103" s="52" t="s">
        <v>307</v>
      </c>
      <c r="F103" s="132" t="s">
        <v>311</v>
      </c>
      <c r="G103" s="133">
        <v>40</v>
      </c>
      <c r="H103" s="134">
        <v>5</v>
      </c>
      <c r="I103" s="138">
        <v>4.6023999999999994</v>
      </c>
      <c r="J103" s="49">
        <f t="shared" si="20"/>
        <v>381.77</v>
      </c>
      <c r="K103" s="50"/>
      <c r="L103" s="51">
        <f t="shared" si="21"/>
        <v>0</v>
      </c>
      <c r="M103" s="105">
        <f t="shared" si="22"/>
        <v>0</v>
      </c>
      <c r="N103" s="111"/>
      <c r="O103" s="128">
        <f t="shared" si="23"/>
        <v>900.27</v>
      </c>
    </row>
    <row r="104" spans="1:15" s="43" customFormat="1" ht="14.1" customHeight="1" x14ac:dyDescent="0.2">
      <c r="A104" s="42"/>
      <c r="B104" s="45" t="s">
        <v>88</v>
      </c>
      <c r="C104" s="131">
        <v>7674</v>
      </c>
      <c r="D104" s="52" t="s">
        <v>310</v>
      </c>
      <c r="E104" s="52" t="s">
        <v>307</v>
      </c>
      <c r="F104" s="132" t="s">
        <v>311</v>
      </c>
      <c r="G104" s="133">
        <v>20</v>
      </c>
      <c r="H104" s="134">
        <v>15</v>
      </c>
      <c r="I104" s="138">
        <v>8.2501999999999995</v>
      </c>
      <c r="J104" s="49">
        <f t="shared" si="20"/>
        <v>684.35</v>
      </c>
      <c r="K104" s="50"/>
      <c r="L104" s="51">
        <f t="shared" si="21"/>
        <v>0</v>
      </c>
      <c r="M104" s="105">
        <f t="shared" si="22"/>
        <v>0</v>
      </c>
      <c r="N104" s="111"/>
      <c r="O104" s="128">
        <f t="shared" si="23"/>
        <v>1721.35</v>
      </c>
    </row>
    <row r="105" spans="1:15" s="43" customFormat="1" ht="14.1" customHeight="1" x14ac:dyDescent="0.2">
      <c r="A105" s="42"/>
      <c r="B105" s="45" t="s">
        <v>88</v>
      </c>
      <c r="C105" s="131">
        <v>7675</v>
      </c>
      <c r="D105" s="52" t="s">
        <v>312</v>
      </c>
      <c r="E105" s="52" t="s">
        <v>307</v>
      </c>
      <c r="F105" s="132" t="s">
        <v>311</v>
      </c>
      <c r="G105" s="133">
        <v>16</v>
      </c>
      <c r="H105" s="134">
        <v>3</v>
      </c>
      <c r="I105" s="138">
        <v>10.392299999999999</v>
      </c>
      <c r="J105" s="49">
        <f t="shared" si="20"/>
        <v>862.04</v>
      </c>
      <c r="K105" s="50"/>
      <c r="L105" s="51">
        <f t="shared" si="21"/>
        <v>0</v>
      </c>
      <c r="M105" s="105">
        <f t="shared" si="22"/>
        <v>0</v>
      </c>
      <c r="N105" s="111"/>
      <c r="O105" s="128">
        <f t="shared" si="23"/>
        <v>2158.29</v>
      </c>
    </row>
    <row r="106" spans="1:15" s="43" customFormat="1" ht="14.1" customHeight="1" x14ac:dyDescent="0.2">
      <c r="A106" s="42"/>
      <c r="B106" s="45" t="s">
        <v>88</v>
      </c>
      <c r="C106" s="131">
        <v>7744</v>
      </c>
      <c r="D106" s="52" t="s">
        <v>414</v>
      </c>
      <c r="E106" s="52" t="s">
        <v>313</v>
      </c>
      <c r="F106" s="132" t="s">
        <v>314</v>
      </c>
      <c r="G106" s="133">
        <v>16</v>
      </c>
      <c r="H106" s="134">
        <v>5</v>
      </c>
      <c r="I106" s="138">
        <v>10.0741</v>
      </c>
      <c r="J106" s="49">
        <f t="shared" si="20"/>
        <v>835.65</v>
      </c>
      <c r="K106" s="50"/>
      <c r="L106" s="51">
        <f t="shared" si="21"/>
        <v>0</v>
      </c>
      <c r="M106" s="105">
        <f t="shared" si="22"/>
        <v>0</v>
      </c>
      <c r="N106" s="111"/>
      <c r="O106" s="128">
        <f t="shared" si="23"/>
        <v>2131.9</v>
      </c>
    </row>
    <row r="107" spans="1:15" s="43" customFormat="1" ht="14.1" customHeight="1" x14ac:dyDescent="0.2">
      <c r="A107" s="42"/>
      <c r="B107" s="45" t="s">
        <v>88</v>
      </c>
      <c r="C107" s="131">
        <v>7755</v>
      </c>
      <c r="D107" s="52" t="s">
        <v>503</v>
      </c>
      <c r="E107" s="52" t="s">
        <v>313</v>
      </c>
      <c r="F107" s="132" t="s">
        <v>504</v>
      </c>
      <c r="G107" s="133">
        <v>16</v>
      </c>
      <c r="H107" s="134">
        <v>3</v>
      </c>
      <c r="I107" s="138">
        <v>9.1195000000000004</v>
      </c>
      <c r="J107" s="49">
        <f t="shared" si="20"/>
        <v>756.46</v>
      </c>
      <c r="K107" s="50"/>
      <c r="L107" s="51">
        <f t="shared" si="21"/>
        <v>0</v>
      </c>
      <c r="M107" s="105">
        <f t="shared" si="22"/>
        <v>0</v>
      </c>
      <c r="N107" s="111"/>
      <c r="O107" s="128">
        <f t="shared" si="23"/>
        <v>2052.71</v>
      </c>
    </row>
    <row r="108" spans="1:15" s="43" customFormat="1" ht="14.1" customHeight="1" x14ac:dyDescent="0.2">
      <c r="A108" s="42"/>
      <c r="B108" s="45" t="s">
        <v>88</v>
      </c>
      <c r="C108" s="131">
        <v>7762</v>
      </c>
      <c r="D108" s="52" t="s">
        <v>379</v>
      </c>
      <c r="E108" s="52" t="s">
        <v>313</v>
      </c>
      <c r="F108" s="132" t="s">
        <v>380</v>
      </c>
      <c r="G108" s="133">
        <v>40</v>
      </c>
      <c r="H108" s="134">
        <v>5</v>
      </c>
      <c r="I108" s="138">
        <v>4.6023999999999994</v>
      </c>
      <c r="J108" s="49">
        <f t="shared" si="20"/>
        <v>381.77</v>
      </c>
      <c r="K108" s="50"/>
      <c r="L108" s="51">
        <f t="shared" si="21"/>
        <v>0</v>
      </c>
      <c r="M108" s="105">
        <f t="shared" si="22"/>
        <v>0</v>
      </c>
      <c r="N108" s="111"/>
      <c r="O108" s="128">
        <f t="shared" si="23"/>
        <v>900.27</v>
      </c>
    </row>
    <row r="109" spans="1:15" s="43" customFormat="1" ht="14.1" customHeight="1" x14ac:dyDescent="0.2">
      <c r="A109" s="42"/>
      <c r="B109" s="45" t="s">
        <v>88</v>
      </c>
      <c r="C109" s="131">
        <v>7764</v>
      </c>
      <c r="D109" s="52" t="s">
        <v>381</v>
      </c>
      <c r="E109" s="52" t="s">
        <v>313</v>
      </c>
      <c r="F109" s="132" t="s">
        <v>380</v>
      </c>
      <c r="G109" s="133">
        <v>16</v>
      </c>
      <c r="H109" s="134">
        <v>10</v>
      </c>
      <c r="I109" s="138">
        <v>9.1195000000000004</v>
      </c>
      <c r="J109" s="49">
        <f t="shared" si="20"/>
        <v>756.46</v>
      </c>
      <c r="K109" s="50"/>
      <c r="L109" s="51">
        <f t="shared" si="21"/>
        <v>0</v>
      </c>
      <c r="M109" s="105">
        <f t="shared" si="22"/>
        <v>0</v>
      </c>
      <c r="N109" s="111"/>
      <c r="O109" s="128">
        <f t="shared" si="23"/>
        <v>2052.71</v>
      </c>
    </row>
    <row r="110" spans="1:15" s="43" customFormat="1" ht="14.1" customHeight="1" x14ac:dyDescent="0.2">
      <c r="A110" s="42"/>
      <c r="B110" s="45" t="s">
        <v>88</v>
      </c>
      <c r="C110" s="131">
        <v>7765</v>
      </c>
      <c r="D110" s="52" t="s">
        <v>390</v>
      </c>
      <c r="E110" s="52" t="s">
        <v>313</v>
      </c>
      <c r="F110" s="132" t="s">
        <v>380</v>
      </c>
      <c r="G110" s="133">
        <v>16</v>
      </c>
      <c r="H110" s="134">
        <v>2</v>
      </c>
      <c r="I110" s="138">
        <v>9.7559000000000005</v>
      </c>
      <c r="J110" s="49">
        <f t="shared" si="20"/>
        <v>809.25</v>
      </c>
      <c r="K110" s="50"/>
      <c r="L110" s="51">
        <f t="shared" si="21"/>
        <v>0</v>
      </c>
      <c r="M110" s="105">
        <f t="shared" si="22"/>
        <v>0</v>
      </c>
      <c r="N110" s="111"/>
      <c r="O110" s="128">
        <f t="shared" si="23"/>
        <v>2105.5</v>
      </c>
    </row>
    <row r="111" spans="1:15" s="43" customFormat="1" ht="14.1" customHeight="1" x14ac:dyDescent="0.2">
      <c r="A111" s="42"/>
      <c r="B111" s="45" t="s">
        <v>88</v>
      </c>
      <c r="C111" s="131">
        <v>7782</v>
      </c>
      <c r="D111" s="52" t="s">
        <v>364</v>
      </c>
      <c r="E111" s="52" t="s">
        <v>316</v>
      </c>
      <c r="F111" s="132" t="s">
        <v>317</v>
      </c>
      <c r="G111" s="133">
        <v>40</v>
      </c>
      <c r="H111" s="134">
        <v>10</v>
      </c>
      <c r="I111" s="138">
        <v>4.9206000000000003</v>
      </c>
      <c r="J111" s="49">
        <f t="shared" si="20"/>
        <v>408.16</v>
      </c>
      <c r="K111" s="50"/>
      <c r="L111" s="51">
        <f t="shared" si="21"/>
        <v>0</v>
      </c>
      <c r="M111" s="105">
        <f t="shared" si="22"/>
        <v>0</v>
      </c>
      <c r="N111" s="111"/>
      <c r="O111" s="128">
        <f t="shared" si="23"/>
        <v>926.66000000000008</v>
      </c>
    </row>
    <row r="112" spans="1:15" s="43" customFormat="1" ht="14.1" customHeight="1" x14ac:dyDescent="0.2">
      <c r="A112" s="42"/>
      <c r="B112" s="45" t="s">
        <v>88</v>
      </c>
      <c r="C112" s="131">
        <v>7784</v>
      </c>
      <c r="D112" s="52" t="s">
        <v>315</v>
      </c>
      <c r="E112" s="52" t="s">
        <v>316</v>
      </c>
      <c r="F112" s="132" t="s">
        <v>317</v>
      </c>
      <c r="G112" s="133">
        <v>20</v>
      </c>
      <c r="H112" s="134">
        <v>11</v>
      </c>
      <c r="I112" s="138">
        <v>7.9320000000000004</v>
      </c>
      <c r="J112" s="49">
        <f t="shared" si="20"/>
        <v>657.96</v>
      </c>
      <c r="K112" s="50"/>
      <c r="L112" s="51">
        <f t="shared" si="21"/>
        <v>0</v>
      </c>
      <c r="M112" s="105">
        <f t="shared" si="22"/>
        <v>0</v>
      </c>
      <c r="N112" s="111"/>
      <c r="O112" s="128">
        <f t="shared" si="23"/>
        <v>1694.96</v>
      </c>
    </row>
    <row r="113" spans="1:15" s="43" customFormat="1" ht="14.1" customHeight="1" x14ac:dyDescent="0.2">
      <c r="A113" s="42"/>
      <c r="B113" s="45" t="s">
        <v>88</v>
      </c>
      <c r="C113" s="131">
        <v>7792</v>
      </c>
      <c r="D113" s="52" t="s">
        <v>365</v>
      </c>
      <c r="E113" s="52" t="s">
        <v>316</v>
      </c>
      <c r="F113" s="132" t="s">
        <v>319</v>
      </c>
      <c r="G113" s="133">
        <v>40</v>
      </c>
      <c r="H113" s="134">
        <v>10</v>
      </c>
      <c r="I113" s="138">
        <v>4.6023999999999994</v>
      </c>
      <c r="J113" s="49">
        <f t="shared" si="20"/>
        <v>381.77</v>
      </c>
      <c r="K113" s="50"/>
      <c r="L113" s="51">
        <f t="shared" si="21"/>
        <v>0</v>
      </c>
      <c r="M113" s="105">
        <f t="shared" si="22"/>
        <v>0</v>
      </c>
      <c r="N113" s="111"/>
      <c r="O113" s="128">
        <f t="shared" si="23"/>
        <v>900.27</v>
      </c>
    </row>
    <row r="114" spans="1:15" s="43" customFormat="1" ht="14.1" customHeight="1" x14ac:dyDescent="0.2">
      <c r="A114" s="42"/>
      <c r="B114" s="45" t="s">
        <v>88</v>
      </c>
      <c r="C114" s="131">
        <v>7794</v>
      </c>
      <c r="D114" s="52" t="s">
        <v>318</v>
      </c>
      <c r="E114" s="52" t="s">
        <v>316</v>
      </c>
      <c r="F114" s="132" t="s">
        <v>319</v>
      </c>
      <c r="G114" s="133">
        <v>20</v>
      </c>
      <c r="H114" s="134">
        <v>15</v>
      </c>
      <c r="I114" s="138">
        <v>8.2501999999999995</v>
      </c>
      <c r="J114" s="49">
        <f t="shared" si="20"/>
        <v>684.35</v>
      </c>
      <c r="K114" s="50"/>
      <c r="L114" s="51">
        <f t="shared" si="21"/>
        <v>0</v>
      </c>
      <c r="M114" s="105">
        <f t="shared" si="22"/>
        <v>0</v>
      </c>
      <c r="N114" s="111"/>
      <c r="O114" s="128">
        <f t="shared" si="23"/>
        <v>1721.35</v>
      </c>
    </row>
    <row r="115" spans="1:15" s="43" customFormat="1" ht="14.1" customHeight="1" x14ac:dyDescent="0.2">
      <c r="A115" s="42"/>
      <c r="B115" s="45" t="s">
        <v>88</v>
      </c>
      <c r="C115" s="131">
        <v>7851</v>
      </c>
      <c r="D115" s="52" t="s">
        <v>366</v>
      </c>
      <c r="E115" s="52" t="s">
        <v>320</v>
      </c>
      <c r="F115" s="132" t="s">
        <v>321</v>
      </c>
      <c r="G115" s="133">
        <v>40</v>
      </c>
      <c r="H115" s="134">
        <v>10</v>
      </c>
      <c r="I115" s="138">
        <v>4.6023999999999994</v>
      </c>
      <c r="J115" s="49">
        <f t="shared" si="20"/>
        <v>381.77</v>
      </c>
      <c r="K115" s="50"/>
      <c r="L115" s="51">
        <f t="shared" si="21"/>
        <v>0</v>
      </c>
      <c r="M115" s="105">
        <f t="shared" si="22"/>
        <v>0</v>
      </c>
      <c r="N115" s="111"/>
      <c r="O115" s="128">
        <f t="shared" si="23"/>
        <v>900.27</v>
      </c>
    </row>
    <row r="116" spans="1:15" s="43" customFormat="1" ht="14.1" customHeight="1" x14ac:dyDescent="0.2">
      <c r="A116" s="42"/>
      <c r="B116" s="45" t="s">
        <v>88</v>
      </c>
      <c r="C116" s="131">
        <v>7859</v>
      </c>
      <c r="D116" s="52" t="s">
        <v>415</v>
      </c>
      <c r="E116" s="52" t="s">
        <v>320</v>
      </c>
      <c r="F116" s="132" t="s">
        <v>322</v>
      </c>
      <c r="G116" s="133">
        <v>24</v>
      </c>
      <c r="H116" s="134">
        <v>30</v>
      </c>
      <c r="I116" s="138">
        <v>8.7313333333333336</v>
      </c>
      <c r="J116" s="49">
        <f t="shared" si="20"/>
        <v>724.26</v>
      </c>
      <c r="K116" s="50"/>
      <c r="L116" s="51">
        <f t="shared" si="21"/>
        <v>0</v>
      </c>
      <c r="M116" s="105">
        <f t="shared" si="22"/>
        <v>0</v>
      </c>
      <c r="N116" s="111"/>
      <c r="O116" s="128">
        <f t="shared" si="23"/>
        <v>1588.4266666666667</v>
      </c>
    </row>
    <row r="117" spans="1:15" s="43" customFormat="1" ht="14.1" customHeight="1" x14ac:dyDescent="0.2">
      <c r="A117" s="42"/>
      <c r="B117" s="45" t="s">
        <v>88</v>
      </c>
      <c r="C117" s="131">
        <v>7903</v>
      </c>
      <c r="D117" s="52" t="s">
        <v>367</v>
      </c>
      <c r="E117" s="52" t="s">
        <v>323</v>
      </c>
      <c r="F117" s="132" t="s">
        <v>368</v>
      </c>
      <c r="G117" s="133">
        <v>20</v>
      </c>
      <c r="H117" s="134">
        <v>10</v>
      </c>
      <c r="I117" s="138">
        <v>6.9773999999999994</v>
      </c>
      <c r="J117" s="49">
        <f t="shared" si="20"/>
        <v>578.78</v>
      </c>
      <c r="K117" s="50"/>
      <c r="L117" s="51">
        <f t="shared" si="21"/>
        <v>0</v>
      </c>
      <c r="M117" s="105">
        <f t="shared" si="22"/>
        <v>0</v>
      </c>
      <c r="N117" s="111"/>
      <c r="O117" s="128">
        <f t="shared" si="23"/>
        <v>1615.78</v>
      </c>
    </row>
    <row r="118" spans="1:15" s="43" customFormat="1" ht="14.1" customHeight="1" x14ac:dyDescent="0.2">
      <c r="A118" s="42"/>
      <c r="B118" s="45" t="s">
        <v>88</v>
      </c>
      <c r="C118" s="131">
        <v>7905</v>
      </c>
      <c r="D118" s="52" t="s">
        <v>369</v>
      </c>
      <c r="E118" s="52" t="s">
        <v>323</v>
      </c>
      <c r="F118" s="132" t="s">
        <v>368</v>
      </c>
      <c r="G118" s="133">
        <v>16</v>
      </c>
      <c r="H118" s="134">
        <v>5</v>
      </c>
      <c r="I118" s="138">
        <v>9.1195000000000004</v>
      </c>
      <c r="J118" s="49">
        <f t="shared" si="20"/>
        <v>756.46</v>
      </c>
      <c r="K118" s="50"/>
      <c r="L118" s="51">
        <f t="shared" si="21"/>
        <v>0</v>
      </c>
      <c r="M118" s="105">
        <f t="shared" si="22"/>
        <v>0</v>
      </c>
      <c r="N118" s="111"/>
      <c r="O118" s="128">
        <f t="shared" si="23"/>
        <v>2052.71</v>
      </c>
    </row>
    <row r="119" spans="1:15" s="43" customFormat="1" ht="14.1" customHeight="1" x14ac:dyDescent="0.2">
      <c r="A119" s="42"/>
      <c r="B119" s="45" t="s">
        <v>88</v>
      </c>
      <c r="C119" s="131">
        <v>7952</v>
      </c>
      <c r="D119" s="52" t="s">
        <v>416</v>
      </c>
      <c r="E119" s="52" t="s">
        <v>370</v>
      </c>
      <c r="F119" s="132" t="s">
        <v>371</v>
      </c>
      <c r="G119" s="133">
        <v>40</v>
      </c>
      <c r="H119" s="134">
        <v>4</v>
      </c>
      <c r="I119" s="138">
        <v>6.1934000000000005</v>
      </c>
      <c r="J119" s="49">
        <f t="shared" ref="J119:J120" si="24">ROUND(I119*$K$4*1.05,2)</f>
        <v>513.74</v>
      </c>
      <c r="K119" s="50"/>
      <c r="L119" s="51">
        <f t="shared" ref="L119:L120" si="25">K119*J119</f>
        <v>0</v>
      </c>
      <c r="M119" s="105">
        <f t="shared" ref="M119:M120" si="26">K119/G119</f>
        <v>0</v>
      </c>
      <c r="N119" s="111"/>
      <c r="O119" s="128">
        <f t="shared" ref="O119:O120" si="27">J119+$K$5/G119</f>
        <v>1032.24</v>
      </c>
    </row>
    <row r="120" spans="1:15" s="43" customFormat="1" ht="14.1" customHeight="1" x14ac:dyDescent="0.2">
      <c r="A120" s="42"/>
      <c r="B120" s="45" t="s">
        <v>88</v>
      </c>
      <c r="C120" s="131">
        <v>8054</v>
      </c>
      <c r="D120" s="52" t="s">
        <v>387</v>
      </c>
      <c r="E120" s="52" t="s">
        <v>324</v>
      </c>
      <c r="F120" s="132" t="s">
        <v>325</v>
      </c>
      <c r="G120" s="133">
        <v>20</v>
      </c>
      <c r="H120" s="134">
        <v>11</v>
      </c>
      <c r="I120" s="138">
        <v>7.2956000000000003</v>
      </c>
      <c r="J120" s="49">
        <f t="shared" si="24"/>
        <v>605.16999999999996</v>
      </c>
      <c r="K120" s="50"/>
      <c r="L120" s="51">
        <f t="shared" si="25"/>
        <v>0</v>
      </c>
      <c r="M120" s="105">
        <f t="shared" si="26"/>
        <v>0</v>
      </c>
      <c r="N120" s="111"/>
      <c r="O120" s="128">
        <f t="shared" si="27"/>
        <v>1642.17</v>
      </c>
    </row>
    <row r="121" spans="1:15" s="43" customFormat="1" ht="14.1" customHeight="1" x14ac:dyDescent="0.2">
      <c r="A121" s="42"/>
      <c r="B121" s="45" t="s">
        <v>88</v>
      </c>
      <c r="C121" s="131">
        <v>8055</v>
      </c>
      <c r="D121" s="52" t="s">
        <v>326</v>
      </c>
      <c r="E121" s="52" t="s">
        <v>324</v>
      </c>
      <c r="F121" s="132" t="s">
        <v>325</v>
      </c>
      <c r="G121" s="133">
        <v>16</v>
      </c>
      <c r="H121" s="134">
        <v>13</v>
      </c>
      <c r="I121" s="138">
        <v>9.1195000000000004</v>
      </c>
      <c r="J121" s="49">
        <f t="shared" ref="J121:J127" si="28">ROUND(I121*$K$4*1.05,2)</f>
        <v>756.46</v>
      </c>
      <c r="K121" s="50"/>
      <c r="L121" s="51">
        <f t="shared" ref="L121:L127" si="29">K121*J121</f>
        <v>0</v>
      </c>
      <c r="M121" s="105">
        <f t="shared" ref="M121:M127" si="30">K121/G121</f>
        <v>0</v>
      </c>
      <c r="N121" s="111"/>
      <c r="O121" s="128">
        <f t="shared" ref="O121:O127" si="31">J121+$K$5/G121</f>
        <v>2052.71</v>
      </c>
    </row>
    <row r="122" spans="1:15" s="43" customFormat="1" ht="14.1" customHeight="1" x14ac:dyDescent="0.2">
      <c r="A122" s="42"/>
      <c r="B122" s="45" t="s">
        <v>88</v>
      </c>
      <c r="C122" s="131">
        <v>8105</v>
      </c>
      <c r="D122" s="52" t="s">
        <v>461</v>
      </c>
      <c r="E122" s="52" t="s">
        <v>462</v>
      </c>
      <c r="F122" s="132" t="s">
        <v>463</v>
      </c>
      <c r="G122" s="133">
        <v>16</v>
      </c>
      <c r="H122" s="134">
        <v>9</v>
      </c>
      <c r="I122" s="138">
        <v>9.1195000000000004</v>
      </c>
      <c r="J122" s="49">
        <f t="shared" si="28"/>
        <v>756.46</v>
      </c>
      <c r="K122" s="50"/>
      <c r="L122" s="51">
        <f t="shared" si="29"/>
        <v>0</v>
      </c>
      <c r="M122" s="105">
        <f t="shared" si="30"/>
        <v>0</v>
      </c>
      <c r="N122" s="111"/>
      <c r="O122" s="128">
        <f t="shared" si="31"/>
        <v>2052.71</v>
      </c>
    </row>
    <row r="123" spans="1:15" s="43" customFormat="1" ht="14.1" customHeight="1" x14ac:dyDescent="0.2">
      <c r="A123" s="42"/>
      <c r="B123" s="45" t="s">
        <v>88</v>
      </c>
      <c r="C123" s="131">
        <v>8175</v>
      </c>
      <c r="D123" s="52" t="s">
        <v>372</v>
      </c>
      <c r="E123" s="52" t="s">
        <v>373</v>
      </c>
      <c r="F123" s="132" t="s">
        <v>374</v>
      </c>
      <c r="G123" s="133">
        <v>16</v>
      </c>
      <c r="H123" s="134">
        <v>31</v>
      </c>
      <c r="I123" s="138">
        <v>8.4831000000000003</v>
      </c>
      <c r="J123" s="49">
        <f t="shared" si="28"/>
        <v>703.67</v>
      </c>
      <c r="K123" s="50"/>
      <c r="L123" s="51">
        <f t="shared" si="29"/>
        <v>0</v>
      </c>
      <c r="M123" s="105">
        <f t="shared" si="30"/>
        <v>0</v>
      </c>
      <c r="N123" s="111"/>
      <c r="O123" s="128">
        <f t="shared" si="31"/>
        <v>1999.92</v>
      </c>
    </row>
    <row r="124" spans="1:15" s="43" customFormat="1" ht="14.1" customHeight="1" x14ac:dyDescent="0.2">
      <c r="A124" s="42"/>
      <c r="B124" s="45" t="s">
        <v>88</v>
      </c>
      <c r="C124" s="131">
        <v>8525</v>
      </c>
      <c r="D124" s="52" t="s">
        <v>375</v>
      </c>
      <c r="E124" s="52" t="s">
        <v>376</v>
      </c>
      <c r="F124" s="132" t="s">
        <v>377</v>
      </c>
      <c r="G124" s="133">
        <v>22</v>
      </c>
      <c r="H124" s="134">
        <v>90</v>
      </c>
      <c r="I124" s="138">
        <v>2.8182909090909094</v>
      </c>
      <c r="J124" s="49">
        <f t="shared" si="28"/>
        <v>233.78</v>
      </c>
      <c r="K124" s="50"/>
      <c r="L124" s="51">
        <f t="shared" si="29"/>
        <v>0</v>
      </c>
      <c r="M124" s="105">
        <f t="shared" si="30"/>
        <v>0</v>
      </c>
      <c r="N124" s="111"/>
      <c r="O124" s="128">
        <f t="shared" si="31"/>
        <v>1176.5072727272727</v>
      </c>
    </row>
    <row r="125" spans="1:15" s="43" customFormat="1" ht="14.1" customHeight="1" x14ac:dyDescent="0.2">
      <c r="A125" s="42"/>
      <c r="B125" s="45" t="s">
        <v>88</v>
      </c>
      <c r="C125" s="131">
        <v>8595</v>
      </c>
      <c r="D125" s="52" t="s">
        <v>327</v>
      </c>
      <c r="E125" s="52" t="s">
        <v>328</v>
      </c>
      <c r="F125" s="132" t="s">
        <v>329</v>
      </c>
      <c r="G125" s="133">
        <v>40</v>
      </c>
      <c r="H125" s="134">
        <v>28</v>
      </c>
      <c r="I125" s="138">
        <v>5.5570000000000004</v>
      </c>
      <c r="J125" s="49">
        <f t="shared" si="28"/>
        <v>460.95</v>
      </c>
      <c r="K125" s="50"/>
      <c r="L125" s="51">
        <f t="shared" si="29"/>
        <v>0</v>
      </c>
      <c r="M125" s="105">
        <f t="shared" si="30"/>
        <v>0</v>
      </c>
      <c r="N125" s="111"/>
      <c r="O125" s="128">
        <f t="shared" si="31"/>
        <v>979.45</v>
      </c>
    </row>
    <row r="126" spans="1:15" s="43" customFormat="1" ht="14.1" customHeight="1" x14ac:dyDescent="0.2">
      <c r="A126" s="42"/>
      <c r="B126" s="45" t="s">
        <v>88</v>
      </c>
      <c r="C126" s="131">
        <v>8628</v>
      </c>
      <c r="D126" s="52" t="s">
        <v>330</v>
      </c>
      <c r="E126" s="52" t="s">
        <v>331</v>
      </c>
      <c r="F126" s="132" t="s">
        <v>332</v>
      </c>
      <c r="G126" s="133">
        <v>20</v>
      </c>
      <c r="H126" s="134">
        <v>35</v>
      </c>
      <c r="I126" s="138">
        <v>9.2047999999999988</v>
      </c>
      <c r="J126" s="49">
        <f t="shared" si="28"/>
        <v>763.54</v>
      </c>
      <c r="K126" s="50"/>
      <c r="L126" s="51">
        <f t="shared" si="29"/>
        <v>0</v>
      </c>
      <c r="M126" s="105">
        <f t="shared" si="30"/>
        <v>0</v>
      </c>
      <c r="N126" s="111"/>
      <c r="O126" s="128">
        <f t="shared" si="31"/>
        <v>1800.54</v>
      </c>
    </row>
    <row r="127" spans="1:15" s="43" customFormat="1" ht="14.1" customHeight="1" x14ac:dyDescent="0.2">
      <c r="A127" s="42"/>
      <c r="B127" s="45" t="s">
        <v>88</v>
      </c>
      <c r="C127" s="131">
        <v>8640</v>
      </c>
      <c r="D127" s="52" t="s">
        <v>417</v>
      </c>
      <c r="E127" s="52" t="s">
        <v>331</v>
      </c>
      <c r="F127" s="132" t="s">
        <v>418</v>
      </c>
      <c r="G127" s="133">
        <v>20</v>
      </c>
      <c r="H127" s="134">
        <v>23</v>
      </c>
      <c r="I127" s="138">
        <v>9.2047999999999988</v>
      </c>
      <c r="J127" s="49">
        <f t="shared" si="28"/>
        <v>763.54</v>
      </c>
      <c r="K127" s="50"/>
      <c r="L127" s="51">
        <f t="shared" si="29"/>
        <v>0</v>
      </c>
      <c r="M127" s="105">
        <f t="shared" si="30"/>
        <v>0</v>
      </c>
      <c r="N127" s="111"/>
      <c r="O127" s="128">
        <f t="shared" si="31"/>
        <v>1800.54</v>
      </c>
    </row>
    <row r="128" spans="1:15" s="58" customFormat="1" ht="14.1" customHeight="1" x14ac:dyDescent="0.2">
      <c r="A128" s="54"/>
      <c r="B128" s="54"/>
      <c r="C128" s="55"/>
      <c r="D128" s="204"/>
      <c r="E128" s="204"/>
      <c r="F128" s="188"/>
      <c r="G128" s="54"/>
      <c r="H128" s="189"/>
      <c r="J128" s="59"/>
      <c r="K128" s="60" t="s">
        <v>61</v>
      </c>
      <c r="L128" s="61">
        <f>SUM(L7:L127)</f>
        <v>0</v>
      </c>
      <c r="M128" s="62">
        <f>SUM(M7:M127)</f>
        <v>0</v>
      </c>
      <c r="O128" s="121"/>
    </row>
    <row r="129" spans="1:23" s="58" customFormat="1" ht="14.1" customHeight="1" x14ac:dyDescent="0.2">
      <c r="A129" s="63"/>
      <c r="B129" s="63"/>
      <c r="C129" s="64"/>
      <c r="D129" s="53" t="s">
        <v>179</v>
      </c>
      <c r="E129" s="55"/>
      <c r="F129" s="54"/>
      <c r="G129" s="54"/>
      <c r="J129" s="65"/>
      <c r="K129" s="66" t="s">
        <v>60</v>
      </c>
      <c r="L129" s="67">
        <f>M2*K5</f>
        <v>0</v>
      </c>
      <c r="M129" s="68" t="s">
        <v>81</v>
      </c>
    </row>
    <row r="130" spans="1:23" s="58" customFormat="1" ht="14.1" customHeight="1" x14ac:dyDescent="0.2">
      <c r="A130" s="63"/>
      <c r="B130" s="63"/>
      <c r="C130" s="69"/>
      <c r="D130" s="70" t="s">
        <v>10</v>
      </c>
      <c r="E130" s="71"/>
      <c r="F130" s="72"/>
      <c r="G130" s="72"/>
      <c r="J130" s="65"/>
      <c r="K130" s="66" t="s">
        <v>14</v>
      </c>
      <c r="L130" s="73">
        <f>IF(M130=0,0,IF(M130&lt;101,250,IF(M130&lt;201,300,IF(M130&lt;301,350,IF(M130&lt;401,400,IF(M130&lt;501,450,0))))))</f>
        <v>0</v>
      </c>
      <c r="M130" s="74">
        <f>SUM(K7:K127)</f>
        <v>0</v>
      </c>
    </row>
    <row r="131" spans="1:23" s="58" customFormat="1" ht="14.1" customHeight="1" x14ac:dyDescent="0.2">
      <c r="A131" s="75"/>
      <c r="B131" s="75"/>
      <c r="C131" s="69"/>
      <c r="D131" s="76" t="s">
        <v>11</v>
      </c>
      <c r="E131" s="77"/>
      <c r="F131" s="78"/>
      <c r="G131" s="78"/>
      <c r="J131" s="65"/>
      <c r="K131" s="66" t="s">
        <v>15</v>
      </c>
      <c r="L131" s="67"/>
      <c r="M131" s="79"/>
    </row>
    <row r="132" spans="1:23" s="58" customFormat="1" ht="14.1" customHeight="1" x14ac:dyDescent="0.2">
      <c r="A132" s="75"/>
      <c r="B132" s="75"/>
      <c r="C132" s="69"/>
      <c r="D132" s="76" t="s">
        <v>12</v>
      </c>
      <c r="E132" s="77"/>
      <c r="F132" s="78"/>
      <c r="G132" s="78"/>
      <c r="J132" s="80"/>
      <c r="K132" s="66" t="s">
        <v>64</v>
      </c>
      <c r="L132" s="67"/>
      <c r="M132" s="79"/>
    </row>
    <row r="133" spans="1:23" s="58" customFormat="1" ht="14.1" customHeight="1" x14ac:dyDescent="0.2">
      <c r="A133" s="75"/>
      <c r="B133" s="75"/>
      <c r="C133" s="69"/>
      <c r="D133" s="76" t="s">
        <v>13</v>
      </c>
      <c r="E133" s="77"/>
      <c r="F133" s="78"/>
      <c r="G133" s="78"/>
      <c r="J133" s="81"/>
      <c r="K133" s="82" t="s">
        <v>75</v>
      </c>
      <c r="L133" s="83"/>
      <c r="M133" s="79"/>
    </row>
    <row r="134" spans="1:23" s="58" customFormat="1" ht="14.1" customHeight="1" x14ac:dyDescent="0.2">
      <c r="A134" s="75"/>
      <c r="B134" s="75"/>
      <c r="C134" s="69"/>
      <c r="D134" s="76" t="s">
        <v>62</v>
      </c>
      <c r="E134" s="77"/>
      <c r="F134" s="78"/>
      <c r="G134" s="78"/>
      <c r="J134" s="84"/>
      <c r="K134" s="85" t="s">
        <v>16</v>
      </c>
      <c r="L134" s="86"/>
      <c r="M134" s="87"/>
    </row>
    <row r="135" spans="1:23" s="58" customFormat="1" ht="14.1" customHeight="1" x14ac:dyDescent="0.2">
      <c r="A135" s="75"/>
      <c r="B135" s="75"/>
      <c r="C135" s="69"/>
      <c r="D135" s="76" t="s">
        <v>172</v>
      </c>
      <c r="E135" s="77"/>
      <c r="F135" s="78"/>
      <c r="G135" s="78"/>
      <c r="J135" s="88"/>
      <c r="K135" s="89" t="s">
        <v>18</v>
      </c>
      <c r="L135" s="90">
        <f>SUM(L128:L134)</f>
        <v>0</v>
      </c>
      <c r="M135" s="87"/>
    </row>
    <row r="136" spans="1:23" s="58" customFormat="1" ht="14.1" customHeight="1" x14ac:dyDescent="0.2">
      <c r="A136" s="75"/>
      <c r="B136" s="75"/>
      <c r="C136" s="69"/>
      <c r="D136" s="76" t="s">
        <v>63</v>
      </c>
      <c r="E136" s="77"/>
      <c r="F136" s="78"/>
      <c r="G136" s="78"/>
      <c r="J136" s="91"/>
      <c r="K136" s="92" t="s">
        <v>19</v>
      </c>
      <c r="L136" s="93"/>
      <c r="M136" s="87"/>
    </row>
    <row r="137" spans="1:23" s="58" customFormat="1" ht="14.1" customHeight="1" x14ac:dyDescent="0.2">
      <c r="A137" s="75"/>
      <c r="B137" s="75"/>
      <c r="C137" s="69"/>
      <c r="D137" s="76" t="s">
        <v>116</v>
      </c>
      <c r="E137" s="77"/>
      <c r="F137" s="78"/>
      <c r="G137" s="78"/>
      <c r="J137" s="94"/>
      <c r="K137" s="95" t="s">
        <v>56</v>
      </c>
      <c r="L137" s="61">
        <f>L135-L136</f>
        <v>0</v>
      </c>
      <c r="M137" s="96"/>
    </row>
    <row r="138" spans="1:23" s="58" customFormat="1" ht="14.1" customHeight="1" x14ac:dyDescent="0.2">
      <c r="A138" s="75"/>
      <c r="B138" s="75"/>
      <c r="C138" s="129"/>
      <c r="D138" s="130" t="s">
        <v>17</v>
      </c>
      <c r="E138" s="77"/>
      <c r="F138" s="78"/>
      <c r="G138" s="78"/>
      <c r="H138" s="68"/>
      <c r="I138" s="68"/>
      <c r="K138" s="97"/>
      <c r="L138" s="176" t="s">
        <v>118</v>
      </c>
      <c r="M138" s="99"/>
    </row>
    <row r="139" spans="1:23" s="58" customFormat="1" ht="14.1" customHeight="1" x14ac:dyDescent="0.2">
      <c r="A139" s="75"/>
      <c r="B139" s="75"/>
      <c r="C139" s="69"/>
      <c r="D139" s="70"/>
      <c r="E139" s="77"/>
      <c r="F139" s="78"/>
      <c r="G139" s="78"/>
      <c r="H139" s="68"/>
      <c r="I139" s="68"/>
      <c r="K139" s="100"/>
      <c r="L139" s="98"/>
      <c r="M139" s="99"/>
    </row>
    <row r="140" spans="1:23" s="58" customFormat="1" ht="14.1" customHeight="1" x14ac:dyDescent="0.2">
      <c r="A140" s="75"/>
      <c r="B140" s="75"/>
      <c r="C140" s="68"/>
      <c r="D140" s="68"/>
      <c r="E140" s="68"/>
      <c r="F140" s="68"/>
      <c r="G140" s="68"/>
      <c r="H140" s="68"/>
      <c r="I140" s="68"/>
      <c r="K140" s="100"/>
      <c r="L140" s="98"/>
      <c r="M140" s="99"/>
    </row>
    <row r="141" spans="1:23" s="58" customFormat="1" ht="14.1" customHeight="1" x14ac:dyDescent="0.2">
      <c r="A141" s="122" t="s">
        <v>54</v>
      </c>
      <c r="B141" s="101"/>
      <c r="C141" s="68"/>
      <c r="D141" s="56"/>
      <c r="E141" s="55"/>
      <c r="F141" s="57"/>
      <c r="G141" s="54"/>
      <c r="H141" s="54"/>
      <c r="I141" s="54"/>
      <c r="K141" s="97"/>
      <c r="L141" s="102"/>
      <c r="M141" s="79"/>
    </row>
    <row r="142" spans="1:23" s="58" customFormat="1" ht="14.1" customHeight="1" x14ac:dyDescent="0.2">
      <c r="A142" s="177" t="s">
        <v>50</v>
      </c>
      <c r="B142" s="178"/>
      <c r="C142" s="179"/>
      <c r="D142" s="179"/>
      <c r="E142" s="179"/>
      <c r="F142" s="179"/>
      <c r="G142" s="179"/>
      <c r="H142" s="179"/>
      <c r="I142" s="179"/>
      <c r="J142" s="180"/>
      <c r="K142" s="181"/>
      <c r="L142" s="179"/>
      <c r="M142" s="179"/>
      <c r="N142" s="55"/>
    </row>
    <row r="143" spans="1:23" s="58" customFormat="1" ht="27" customHeight="1" x14ac:dyDescent="0.2">
      <c r="A143" s="155" t="s">
        <v>3</v>
      </c>
      <c r="B143" s="155"/>
      <c r="C143" s="156" t="s">
        <v>4</v>
      </c>
      <c r="D143" s="194" t="s">
        <v>5</v>
      </c>
      <c r="E143" s="194"/>
      <c r="F143" s="194"/>
      <c r="G143" s="157" t="s">
        <v>6</v>
      </c>
      <c r="H143" s="157" t="s">
        <v>0</v>
      </c>
      <c r="I143" s="157" t="s">
        <v>89</v>
      </c>
      <c r="J143" s="158" t="s">
        <v>59</v>
      </c>
      <c r="K143" s="158" t="s">
        <v>7</v>
      </c>
      <c r="L143" s="159" t="s">
        <v>8</v>
      </c>
      <c r="M143" s="160" t="s">
        <v>9</v>
      </c>
      <c r="P143" s="103"/>
      <c r="Q143" s="103"/>
      <c r="R143" s="103"/>
      <c r="S143" s="103"/>
      <c r="T143" s="103"/>
      <c r="U143" s="103"/>
      <c r="V143" s="103"/>
      <c r="W143" s="103"/>
    </row>
    <row r="144" spans="1:23" s="58" customFormat="1" ht="14.1" customHeight="1" x14ac:dyDescent="0.2">
      <c r="A144" s="161"/>
      <c r="B144" s="162"/>
      <c r="C144" s="163"/>
      <c r="D144" s="164"/>
      <c r="E144" s="164"/>
      <c r="F144" s="165"/>
      <c r="G144" s="166"/>
      <c r="H144" s="167"/>
      <c r="I144" s="167"/>
      <c r="J144" s="168"/>
      <c r="K144" s="169"/>
      <c r="L144" s="170"/>
      <c r="M144" s="171"/>
    </row>
    <row r="145" spans="1:23" s="58" customFormat="1" ht="14.1" customHeight="1" x14ac:dyDescent="0.2">
      <c r="A145" s="161"/>
      <c r="B145" s="162"/>
      <c r="C145" s="163"/>
      <c r="D145" s="164"/>
      <c r="E145" s="164"/>
      <c r="F145" s="165"/>
      <c r="G145" s="166"/>
      <c r="H145" s="167"/>
      <c r="I145" s="167"/>
      <c r="J145" s="168"/>
      <c r="K145" s="169"/>
      <c r="L145" s="170"/>
      <c r="M145" s="171"/>
    </row>
    <row r="146" spans="1:23" s="58" customFormat="1" ht="14.1" customHeight="1" x14ac:dyDescent="0.2">
      <c r="A146" s="161"/>
      <c r="B146" s="162"/>
      <c r="C146" s="163"/>
      <c r="D146" s="164"/>
      <c r="E146" s="164"/>
      <c r="F146" s="165"/>
      <c r="G146" s="166"/>
      <c r="H146" s="167"/>
      <c r="I146" s="167"/>
      <c r="J146" s="168"/>
      <c r="K146" s="169"/>
      <c r="L146" s="170"/>
      <c r="M146" s="171"/>
      <c r="P146" s="103"/>
      <c r="Q146" s="103"/>
      <c r="R146" s="103"/>
      <c r="S146" s="103"/>
      <c r="T146" s="103"/>
      <c r="U146" s="103"/>
      <c r="V146" s="103"/>
      <c r="W146" s="103"/>
    </row>
    <row r="147" spans="1:23" s="58" customFormat="1" ht="14.1" customHeight="1" x14ac:dyDescent="0.2">
      <c r="A147" s="161"/>
      <c r="B147" s="162"/>
      <c r="C147" s="163"/>
      <c r="D147" s="164"/>
      <c r="E147" s="164"/>
      <c r="F147" s="165"/>
      <c r="G147" s="166"/>
      <c r="H147" s="167"/>
      <c r="I147" s="167"/>
      <c r="J147" s="168"/>
      <c r="K147" s="169"/>
      <c r="L147" s="170"/>
      <c r="M147" s="171"/>
      <c r="P147" s="103"/>
      <c r="Q147" s="103"/>
      <c r="R147" s="103"/>
      <c r="S147" s="103"/>
      <c r="T147" s="103"/>
      <c r="U147" s="103"/>
      <c r="V147" s="103"/>
      <c r="W147" s="103"/>
    </row>
    <row r="148" spans="1:23" s="58" customFormat="1" ht="14.1" customHeight="1" x14ac:dyDescent="0.2">
      <c r="A148" s="161"/>
      <c r="B148" s="162"/>
      <c r="C148" s="163"/>
      <c r="D148" s="164"/>
      <c r="E148" s="164"/>
      <c r="F148" s="165"/>
      <c r="G148" s="166"/>
      <c r="H148" s="167"/>
      <c r="I148" s="167"/>
      <c r="J148" s="168"/>
      <c r="K148" s="169"/>
      <c r="L148" s="170"/>
      <c r="M148" s="171"/>
      <c r="P148" s="103"/>
      <c r="Q148" s="103"/>
      <c r="R148" s="103"/>
      <c r="S148" s="103"/>
      <c r="T148" s="103"/>
      <c r="U148" s="103"/>
      <c r="V148" s="103"/>
      <c r="W148" s="103"/>
    </row>
    <row r="149" spans="1:23" s="58" customFormat="1" ht="14.1" customHeight="1" x14ac:dyDescent="0.2">
      <c r="A149" s="161"/>
      <c r="B149" s="162"/>
      <c r="C149" s="163"/>
      <c r="D149" s="164"/>
      <c r="E149" s="164"/>
      <c r="F149" s="165"/>
      <c r="G149" s="166"/>
      <c r="H149" s="167"/>
      <c r="I149" s="167"/>
      <c r="J149" s="168"/>
      <c r="K149" s="169"/>
      <c r="L149" s="170"/>
      <c r="M149" s="171"/>
      <c r="P149" s="103"/>
      <c r="Q149" s="103"/>
      <c r="R149" s="103"/>
      <c r="S149" s="103"/>
      <c r="T149" s="103"/>
      <c r="U149" s="103"/>
      <c r="V149" s="103"/>
      <c r="W149" s="103"/>
    </row>
    <row r="150" spans="1:23" s="58" customFormat="1" ht="14.1" customHeight="1" x14ac:dyDescent="0.2">
      <c r="A150" s="161"/>
      <c r="B150" s="162"/>
      <c r="C150" s="163"/>
      <c r="D150" s="164"/>
      <c r="E150" s="164"/>
      <c r="F150" s="165"/>
      <c r="G150" s="166"/>
      <c r="H150" s="167"/>
      <c r="I150" s="167"/>
      <c r="J150" s="168"/>
      <c r="K150" s="169"/>
      <c r="L150" s="170"/>
      <c r="M150" s="171"/>
      <c r="P150" s="103"/>
      <c r="Q150" s="103"/>
      <c r="R150" s="103"/>
      <c r="S150" s="103"/>
      <c r="T150" s="103"/>
      <c r="U150" s="103"/>
      <c r="V150" s="103"/>
      <c r="W150" s="103"/>
    </row>
    <row r="151" spans="1:23" s="58" customFormat="1" ht="14.1" customHeight="1" x14ac:dyDescent="0.2">
      <c r="A151" s="161"/>
      <c r="B151" s="162"/>
      <c r="C151" s="163"/>
      <c r="D151" s="164"/>
      <c r="E151" s="164"/>
      <c r="F151" s="165"/>
      <c r="G151" s="166"/>
      <c r="H151" s="167"/>
      <c r="I151" s="167"/>
      <c r="J151" s="168"/>
      <c r="K151" s="169"/>
      <c r="L151" s="170"/>
      <c r="M151" s="171"/>
      <c r="P151" s="103"/>
      <c r="Q151" s="103"/>
      <c r="R151" s="103"/>
      <c r="S151" s="103"/>
      <c r="T151" s="103"/>
      <c r="U151" s="103"/>
      <c r="V151" s="103"/>
      <c r="W151" s="103"/>
    </row>
    <row r="152" spans="1:23" s="58" customFormat="1" ht="14.1" customHeight="1" x14ac:dyDescent="0.2">
      <c r="A152" s="161"/>
      <c r="B152" s="162"/>
      <c r="C152" s="163"/>
      <c r="D152" s="164"/>
      <c r="E152" s="164"/>
      <c r="F152" s="165"/>
      <c r="G152" s="166"/>
      <c r="H152" s="167"/>
      <c r="I152" s="167"/>
      <c r="J152" s="168"/>
      <c r="K152" s="169"/>
      <c r="L152" s="170"/>
      <c r="M152" s="171"/>
      <c r="P152" s="103"/>
      <c r="Q152" s="103"/>
      <c r="R152" s="103"/>
      <c r="S152" s="103"/>
      <c r="T152" s="103"/>
      <c r="U152" s="103"/>
      <c r="V152" s="103"/>
      <c r="W152" s="103"/>
    </row>
    <row r="153" spans="1:23" s="58" customFormat="1" ht="14.1" customHeight="1" x14ac:dyDescent="0.2">
      <c r="A153" s="161"/>
      <c r="B153" s="162"/>
      <c r="C153" s="163"/>
      <c r="D153" s="164"/>
      <c r="E153" s="164"/>
      <c r="F153" s="165"/>
      <c r="G153" s="166"/>
      <c r="H153" s="167"/>
      <c r="I153" s="167"/>
      <c r="J153" s="168"/>
      <c r="K153" s="169"/>
      <c r="L153" s="170"/>
      <c r="M153" s="171"/>
      <c r="P153" s="103"/>
      <c r="Q153" s="103"/>
      <c r="R153" s="103"/>
      <c r="S153" s="103"/>
      <c r="T153" s="103"/>
      <c r="U153" s="103"/>
      <c r="V153" s="103"/>
      <c r="W153" s="103"/>
    </row>
    <row r="154" spans="1:23" s="58" customFormat="1" ht="14.1" customHeight="1" x14ac:dyDescent="0.2">
      <c r="A154" s="161"/>
      <c r="B154" s="162"/>
      <c r="C154" s="163"/>
      <c r="D154" s="164"/>
      <c r="E154" s="164"/>
      <c r="F154" s="165"/>
      <c r="G154" s="166"/>
      <c r="H154" s="167"/>
      <c r="I154" s="167"/>
      <c r="J154" s="168"/>
      <c r="K154" s="169"/>
      <c r="L154" s="170"/>
      <c r="M154" s="171"/>
      <c r="P154" s="103"/>
      <c r="Q154" s="103"/>
      <c r="R154" s="103"/>
      <c r="S154" s="103"/>
      <c r="T154" s="103"/>
      <c r="U154" s="103"/>
      <c r="V154" s="103"/>
      <c r="W154" s="103"/>
    </row>
    <row r="155" spans="1:23" s="58" customFormat="1" ht="14.1" customHeight="1" x14ac:dyDescent="0.2">
      <c r="A155" s="161"/>
      <c r="B155" s="162"/>
      <c r="C155" s="163"/>
      <c r="D155" s="164"/>
      <c r="E155" s="164"/>
      <c r="F155" s="165"/>
      <c r="G155" s="166"/>
      <c r="H155" s="167"/>
      <c r="I155" s="167"/>
      <c r="J155" s="168"/>
      <c r="K155" s="169"/>
      <c r="L155" s="170"/>
      <c r="M155" s="171"/>
      <c r="P155" s="103"/>
      <c r="Q155" s="103"/>
      <c r="R155" s="103"/>
      <c r="S155" s="103"/>
      <c r="T155" s="103"/>
      <c r="U155" s="103"/>
      <c r="V155" s="103"/>
      <c r="W155" s="103"/>
    </row>
    <row r="156" spans="1:23" s="58" customFormat="1" ht="14.1" customHeight="1" x14ac:dyDescent="0.2">
      <c r="A156" s="161"/>
      <c r="B156" s="162"/>
      <c r="C156" s="163"/>
      <c r="D156" s="164"/>
      <c r="E156" s="164"/>
      <c r="F156" s="165"/>
      <c r="G156" s="166"/>
      <c r="H156" s="167"/>
      <c r="I156" s="167"/>
      <c r="J156" s="168"/>
      <c r="K156" s="169"/>
      <c r="L156" s="170"/>
      <c r="M156" s="171"/>
      <c r="P156" s="103"/>
      <c r="Q156" s="103"/>
      <c r="R156" s="103"/>
      <c r="S156" s="103"/>
      <c r="T156" s="103"/>
      <c r="U156" s="103"/>
      <c r="V156" s="103"/>
      <c r="W156" s="103"/>
    </row>
    <row r="157" spans="1:23" s="58" customFormat="1" ht="14.1" customHeight="1" x14ac:dyDescent="0.2">
      <c r="A157" s="161"/>
      <c r="B157" s="162"/>
      <c r="C157" s="163"/>
      <c r="D157" s="164"/>
      <c r="E157" s="164"/>
      <c r="F157" s="165"/>
      <c r="G157" s="166"/>
      <c r="H157" s="167"/>
      <c r="I157" s="167"/>
      <c r="J157" s="168"/>
      <c r="K157" s="169"/>
      <c r="L157" s="170"/>
      <c r="M157" s="171"/>
      <c r="P157" s="103"/>
      <c r="Q157" s="103"/>
      <c r="R157" s="103"/>
      <c r="S157" s="103"/>
      <c r="T157" s="103"/>
      <c r="U157" s="103"/>
      <c r="V157" s="103"/>
      <c r="W157" s="103"/>
    </row>
    <row r="158" spans="1:23" s="58" customFormat="1" ht="14.1" customHeight="1" x14ac:dyDescent="0.2">
      <c r="A158" s="161"/>
      <c r="B158" s="162"/>
      <c r="C158" s="163"/>
      <c r="D158" s="164"/>
      <c r="E158" s="164"/>
      <c r="F158" s="165"/>
      <c r="G158" s="166"/>
      <c r="H158" s="167"/>
      <c r="I158" s="167"/>
      <c r="J158" s="168"/>
      <c r="K158" s="169"/>
      <c r="L158" s="170"/>
      <c r="M158" s="171"/>
      <c r="P158" s="103"/>
      <c r="Q158" s="103"/>
      <c r="R158" s="103"/>
      <c r="S158" s="103"/>
      <c r="T158" s="103"/>
      <c r="U158" s="103"/>
      <c r="V158" s="103"/>
      <c r="W158" s="103"/>
    </row>
    <row r="159" spans="1:23" s="58" customFormat="1" ht="14.1" customHeight="1" x14ac:dyDescent="0.2">
      <c r="A159" s="161"/>
      <c r="B159" s="162"/>
      <c r="C159" s="163"/>
      <c r="D159" s="164"/>
      <c r="E159" s="164"/>
      <c r="F159" s="165"/>
      <c r="G159" s="166"/>
      <c r="H159" s="167"/>
      <c r="I159" s="167"/>
      <c r="J159" s="168"/>
      <c r="K159" s="169"/>
      <c r="L159" s="170"/>
      <c r="M159" s="171"/>
      <c r="P159" s="103"/>
      <c r="Q159" s="103"/>
      <c r="R159" s="103"/>
      <c r="S159" s="103"/>
      <c r="T159" s="103"/>
      <c r="U159" s="103"/>
      <c r="V159" s="103"/>
      <c r="W159" s="103"/>
    </row>
    <row r="160" spans="1:23" s="58" customFormat="1" ht="14.1" customHeight="1" x14ac:dyDescent="0.2">
      <c r="A160" s="161"/>
      <c r="B160" s="162"/>
      <c r="C160" s="163"/>
      <c r="D160" s="164"/>
      <c r="E160" s="164"/>
      <c r="F160" s="165"/>
      <c r="G160" s="166"/>
      <c r="H160" s="167"/>
      <c r="I160" s="167"/>
      <c r="J160" s="168"/>
      <c r="K160" s="169"/>
      <c r="L160" s="170"/>
      <c r="M160" s="171"/>
      <c r="P160" s="103"/>
      <c r="Q160" s="103"/>
      <c r="R160" s="103"/>
      <c r="S160" s="103"/>
      <c r="T160" s="103"/>
      <c r="U160" s="103"/>
      <c r="V160" s="103"/>
      <c r="W160" s="103"/>
    </row>
    <row r="161" spans="1:23" s="58" customFormat="1" ht="14.1" customHeight="1" x14ac:dyDescent="0.2">
      <c r="A161" s="161"/>
      <c r="B161" s="162"/>
      <c r="C161" s="163"/>
      <c r="D161" s="164"/>
      <c r="E161" s="164"/>
      <c r="F161" s="165"/>
      <c r="G161" s="166"/>
      <c r="H161" s="167"/>
      <c r="I161" s="167"/>
      <c r="J161" s="168"/>
      <c r="K161" s="169"/>
      <c r="L161" s="170"/>
      <c r="M161" s="171"/>
      <c r="P161" s="103"/>
      <c r="Q161" s="103"/>
      <c r="R161" s="103"/>
      <c r="S161" s="103"/>
      <c r="T161" s="103"/>
      <c r="U161" s="103"/>
      <c r="V161" s="103"/>
      <c r="W161" s="103"/>
    </row>
    <row r="162" spans="1:23" s="58" customFormat="1" ht="14.1" customHeight="1" x14ac:dyDescent="0.2">
      <c r="A162" s="161"/>
      <c r="B162" s="162"/>
      <c r="C162" s="163"/>
      <c r="D162" s="164"/>
      <c r="E162" s="164"/>
      <c r="F162" s="165"/>
      <c r="G162" s="166"/>
      <c r="H162" s="167"/>
      <c r="I162" s="167"/>
      <c r="J162" s="168"/>
      <c r="K162" s="169"/>
      <c r="L162" s="170"/>
      <c r="M162" s="171"/>
      <c r="P162" s="103"/>
      <c r="Q162" s="103"/>
      <c r="R162" s="103"/>
      <c r="S162" s="103"/>
      <c r="T162" s="103"/>
      <c r="U162" s="103"/>
      <c r="V162" s="103"/>
      <c r="W162" s="103"/>
    </row>
    <row r="163" spans="1:23" s="58" customFormat="1" ht="14.1" customHeight="1" x14ac:dyDescent="0.2">
      <c r="A163" s="161"/>
      <c r="B163" s="162"/>
      <c r="C163" s="163"/>
      <c r="D163" s="164"/>
      <c r="E163" s="164"/>
      <c r="F163" s="165"/>
      <c r="G163" s="166"/>
      <c r="H163" s="167"/>
      <c r="I163" s="167"/>
      <c r="J163" s="168"/>
      <c r="K163" s="169"/>
      <c r="L163" s="170"/>
      <c r="M163" s="171"/>
      <c r="P163" s="103"/>
      <c r="Q163" s="103"/>
      <c r="R163" s="103"/>
      <c r="S163" s="103"/>
      <c r="T163" s="103"/>
      <c r="U163" s="103"/>
      <c r="V163" s="103"/>
      <c r="W163" s="103"/>
    </row>
    <row r="164" spans="1:23" s="58" customFormat="1" ht="14.1" customHeight="1" x14ac:dyDescent="0.2">
      <c r="A164" s="161"/>
      <c r="B164" s="162"/>
      <c r="C164" s="163"/>
      <c r="D164" s="164"/>
      <c r="E164" s="164"/>
      <c r="F164" s="165"/>
      <c r="G164" s="166"/>
      <c r="H164" s="167"/>
      <c r="I164" s="167"/>
      <c r="J164" s="168"/>
      <c r="K164" s="169"/>
      <c r="L164" s="170"/>
      <c r="M164" s="171"/>
      <c r="P164" s="103"/>
      <c r="Q164" s="103"/>
      <c r="R164" s="103"/>
      <c r="S164" s="103"/>
      <c r="T164" s="103"/>
      <c r="U164" s="103"/>
      <c r="V164" s="103"/>
      <c r="W164" s="103"/>
    </row>
    <row r="165" spans="1:23" s="58" customFormat="1" ht="14.1" customHeight="1" x14ac:dyDescent="0.2">
      <c r="A165" s="161"/>
      <c r="B165" s="162"/>
      <c r="C165" s="163"/>
      <c r="D165" s="164"/>
      <c r="E165" s="164"/>
      <c r="F165" s="165"/>
      <c r="G165" s="166"/>
      <c r="H165" s="167"/>
      <c r="I165" s="167"/>
      <c r="J165" s="168"/>
      <c r="K165" s="169"/>
      <c r="L165" s="170"/>
      <c r="M165" s="171"/>
      <c r="P165" s="103"/>
      <c r="Q165" s="103"/>
      <c r="R165" s="103"/>
      <c r="S165" s="103"/>
      <c r="T165" s="103"/>
      <c r="U165" s="103"/>
      <c r="V165" s="103"/>
      <c r="W165" s="103"/>
    </row>
    <row r="166" spans="1:23" s="58" customFormat="1" ht="14.1" customHeight="1" x14ac:dyDescent="0.2">
      <c r="A166" s="161"/>
      <c r="B166" s="162"/>
      <c r="C166" s="163"/>
      <c r="D166" s="164"/>
      <c r="E166" s="164"/>
      <c r="F166" s="165"/>
      <c r="G166" s="166"/>
      <c r="H166" s="167"/>
      <c r="I166" s="167"/>
      <c r="J166" s="168"/>
      <c r="K166" s="169"/>
      <c r="L166" s="170"/>
      <c r="M166" s="171"/>
      <c r="P166" s="103"/>
      <c r="Q166" s="103"/>
      <c r="R166" s="103"/>
      <c r="S166" s="103"/>
      <c r="T166" s="103"/>
      <c r="U166" s="103"/>
      <c r="V166" s="103"/>
      <c r="W166" s="103"/>
    </row>
    <row r="167" spans="1:23" s="58" customFormat="1" ht="14.1" customHeight="1" x14ac:dyDescent="0.2">
      <c r="A167" s="161"/>
      <c r="B167" s="162"/>
      <c r="C167" s="163"/>
      <c r="D167" s="164"/>
      <c r="E167" s="164"/>
      <c r="F167" s="165"/>
      <c r="G167" s="166"/>
      <c r="H167" s="167"/>
      <c r="I167" s="167"/>
      <c r="J167" s="168"/>
      <c r="K167" s="169"/>
      <c r="L167" s="170"/>
      <c r="M167" s="171"/>
      <c r="P167" s="103"/>
      <c r="Q167" s="103"/>
      <c r="R167" s="103"/>
      <c r="S167" s="103"/>
      <c r="T167" s="103"/>
      <c r="U167" s="103"/>
      <c r="V167" s="103"/>
      <c r="W167" s="103"/>
    </row>
    <row r="168" spans="1:23" s="58" customFormat="1" ht="14.1" customHeight="1" x14ac:dyDescent="0.2">
      <c r="A168" s="161"/>
      <c r="B168" s="162"/>
      <c r="C168" s="163"/>
      <c r="D168" s="164"/>
      <c r="E168" s="164"/>
      <c r="F168" s="165"/>
      <c r="G168" s="166"/>
      <c r="H168" s="167"/>
      <c r="I168" s="167"/>
      <c r="J168" s="168"/>
      <c r="K168" s="169"/>
      <c r="L168" s="170"/>
      <c r="M168" s="171"/>
      <c r="P168" s="103"/>
      <c r="Q168" s="103"/>
      <c r="R168" s="103"/>
      <c r="S168" s="103"/>
      <c r="T168" s="103"/>
      <c r="U168" s="103"/>
      <c r="V168" s="103"/>
      <c r="W168" s="103"/>
    </row>
    <row r="169" spans="1:23" ht="12.75" customHeight="1" x14ac:dyDescent="0.2">
      <c r="O169" s="58"/>
      <c r="P169" s="8"/>
      <c r="Q169" s="8"/>
    </row>
    <row r="170" spans="1:23" ht="12.75" customHeight="1" x14ac:dyDescent="0.2">
      <c r="O170" s="58"/>
    </row>
    <row r="171" spans="1:23" ht="12.75" customHeight="1" x14ac:dyDescent="0.2">
      <c r="O171" s="58"/>
    </row>
    <row r="172" spans="1:23" ht="12.75" customHeight="1" x14ac:dyDescent="0.2">
      <c r="O172" s="58"/>
    </row>
    <row r="173" spans="1:23" ht="12.75" customHeight="1" x14ac:dyDescent="0.2">
      <c r="O173" s="58"/>
    </row>
    <row r="174" spans="1:23" ht="12.75" customHeight="1" x14ac:dyDescent="0.2">
      <c r="O174" s="58"/>
    </row>
    <row r="175" spans="1:23" ht="12.75" customHeight="1" x14ac:dyDescent="0.2">
      <c r="O175" s="58"/>
    </row>
    <row r="176" spans="1:23" ht="12.75" customHeight="1" x14ac:dyDescent="0.2">
      <c r="O176" s="58"/>
    </row>
    <row r="177" spans="15:15" ht="12.75" customHeight="1" x14ac:dyDescent="0.2">
      <c r="O177" s="58"/>
    </row>
    <row r="178" spans="15:15" ht="12.75" customHeight="1" x14ac:dyDescent="0.2">
      <c r="O178" s="58"/>
    </row>
    <row r="179" spans="15:15" ht="12.75" customHeight="1" x14ac:dyDescent="0.2">
      <c r="O179" s="58"/>
    </row>
    <row r="180" spans="15:15" ht="12.75" customHeight="1" x14ac:dyDescent="0.2">
      <c r="O180" s="58"/>
    </row>
    <row r="181" spans="15:15" ht="12.75" customHeight="1" x14ac:dyDescent="0.2">
      <c r="O181" s="58"/>
    </row>
    <row r="182" spans="15:15" ht="12.75" customHeight="1" x14ac:dyDescent="0.2">
      <c r="O182" s="58"/>
    </row>
    <row r="183" spans="15:15" ht="12.75" customHeight="1" x14ac:dyDescent="0.2">
      <c r="O183" s="58"/>
    </row>
    <row r="184" spans="15:15" ht="12.75" customHeight="1" x14ac:dyDescent="0.2">
      <c r="O184" s="58"/>
    </row>
    <row r="185" spans="15:15" ht="12.75" customHeight="1" x14ac:dyDescent="0.2">
      <c r="O185" s="58"/>
    </row>
    <row r="186" spans="15:15" ht="12.75" customHeight="1" x14ac:dyDescent="0.2">
      <c r="O186" s="58"/>
    </row>
    <row r="187" spans="15:15" ht="12.75" customHeight="1" x14ac:dyDescent="0.2">
      <c r="O187" s="58"/>
    </row>
    <row r="188" spans="15:15" ht="12.75" customHeight="1" x14ac:dyDescent="0.2">
      <c r="O188" s="58"/>
    </row>
    <row r="189" spans="15:15" ht="12.75" customHeight="1" x14ac:dyDescent="0.2">
      <c r="O189" s="58"/>
    </row>
    <row r="190" spans="15:15" ht="12.75" customHeight="1" x14ac:dyDescent="0.2">
      <c r="O190" s="58"/>
    </row>
    <row r="191" spans="15:15" ht="12.75" customHeight="1" x14ac:dyDescent="0.2">
      <c r="O191" s="58"/>
    </row>
    <row r="192" spans="15:15" ht="12.75" customHeight="1" x14ac:dyDescent="0.2">
      <c r="O192" s="58"/>
    </row>
    <row r="193" spans="15:15" ht="12.75" customHeight="1" x14ac:dyDescent="0.2">
      <c r="O193" s="58"/>
    </row>
    <row r="194" spans="15:15" ht="12.75" customHeight="1" x14ac:dyDescent="0.2">
      <c r="O194" s="58"/>
    </row>
    <row r="195" spans="15:15" ht="12.75" customHeight="1" x14ac:dyDescent="0.2">
      <c r="O195" s="58"/>
    </row>
    <row r="196" spans="15:15" ht="12.75" customHeight="1" x14ac:dyDescent="0.2">
      <c r="O196" s="58"/>
    </row>
    <row r="197" spans="15:15" ht="12.75" customHeight="1" x14ac:dyDescent="0.2">
      <c r="O197" s="58"/>
    </row>
    <row r="198" spans="15:15" ht="12.75" customHeight="1" x14ac:dyDescent="0.2">
      <c r="O198" s="58"/>
    </row>
    <row r="199" spans="15:15" ht="12.75" customHeight="1" x14ac:dyDescent="0.2">
      <c r="O199" s="58"/>
    </row>
    <row r="200" spans="15:15" ht="12.75" customHeight="1" x14ac:dyDescent="0.2">
      <c r="O200" s="58"/>
    </row>
    <row r="201" spans="15:15" ht="12.75" customHeight="1" x14ac:dyDescent="0.2">
      <c r="O201" s="58"/>
    </row>
    <row r="202" spans="15:15" ht="12.75" customHeight="1" x14ac:dyDescent="0.2">
      <c r="O202" s="58"/>
    </row>
    <row r="203" spans="15:15" ht="12.75" customHeight="1" x14ac:dyDescent="0.2">
      <c r="O203" s="58"/>
    </row>
    <row r="204" spans="15:15" ht="12.75" customHeight="1" x14ac:dyDescent="0.2">
      <c r="O204" s="58"/>
    </row>
    <row r="205" spans="15:15" ht="12.75" customHeight="1" x14ac:dyDescent="0.2">
      <c r="O205" s="58"/>
    </row>
    <row r="206" spans="15:15" ht="12.75" customHeight="1" x14ac:dyDescent="0.2">
      <c r="O206" s="58"/>
    </row>
    <row r="207" spans="15:15" ht="12.75" customHeight="1" x14ac:dyDescent="0.2">
      <c r="O207" s="58"/>
    </row>
    <row r="208" spans="15:15" ht="12.75" customHeight="1" x14ac:dyDescent="0.2">
      <c r="O208" s="58"/>
    </row>
    <row r="209" spans="15:15" ht="12.75" customHeight="1" x14ac:dyDescent="0.2">
      <c r="O209" s="58"/>
    </row>
    <row r="210" spans="15:15" ht="12.75" customHeight="1" x14ac:dyDescent="0.2">
      <c r="O210" s="58"/>
    </row>
    <row r="211" spans="15:15" ht="12.75" customHeight="1" x14ac:dyDescent="0.2">
      <c r="O211" s="58"/>
    </row>
    <row r="212" spans="15:15" ht="12.75" customHeight="1" x14ac:dyDescent="0.2">
      <c r="O212" s="58"/>
    </row>
    <row r="213" spans="15:15" ht="12.75" customHeight="1" x14ac:dyDescent="0.2">
      <c r="O213" s="58"/>
    </row>
    <row r="214" spans="15:15" ht="12.75" customHeight="1" x14ac:dyDescent="0.2">
      <c r="O214" s="58"/>
    </row>
    <row r="215" spans="15:15" ht="12.75" customHeight="1" x14ac:dyDescent="0.2">
      <c r="O215" s="58"/>
    </row>
    <row r="216" spans="15:15" ht="12.75" customHeight="1" x14ac:dyDescent="0.2">
      <c r="O216" s="58"/>
    </row>
    <row r="217" spans="15:15" ht="12.75" customHeight="1" x14ac:dyDescent="0.2">
      <c r="O217" s="58"/>
    </row>
    <row r="218" spans="15:15" ht="12.75" customHeight="1" x14ac:dyDescent="0.2">
      <c r="O218" s="58"/>
    </row>
    <row r="219" spans="15:15" ht="12.75" customHeight="1" x14ac:dyDescent="0.2">
      <c r="O219" s="58"/>
    </row>
    <row r="220" spans="15:15" ht="12.75" customHeight="1" x14ac:dyDescent="0.2">
      <c r="O220" s="58"/>
    </row>
    <row r="221" spans="15:15" ht="12.75" customHeight="1" x14ac:dyDescent="0.2">
      <c r="O221" s="58"/>
    </row>
    <row r="222" spans="15:15" ht="12.75" customHeight="1" x14ac:dyDescent="0.2">
      <c r="O222" s="58"/>
    </row>
    <row r="223" spans="15:15" ht="12.75" customHeight="1" x14ac:dyDescent="0.2">
      <c r="O223" s="58"/>
    </row>
    <row r="224" spans="15:15" ht="12.75" customHeight="1" x14ac:dyDescent="0.2">
      <c r="O224" s="58"/>
    </row>
    <row r="225" spans="15:15" ht="12.75" customHeight="1" x14ac:dyDescent="0.2">
      <c r="O225" s="58"/>
    </row>
    <row r="226" spans="15:15" ht="12.75" customHeight="1" x14ac:dyDescent="0.2">
      <c r="O226" s="58"/>
    </row>
    <row r="227" spans="15:15" ht="12.75" customHeight="1" x14ac:dyDescent="0.2">
      <c r="O227" s="58"/>
    </row>
    <row r="228" spans="15:15" ht="12.75" customHeight="1" x14ac:dyDescent="0.2">
      <c r="O228" s="58"/>
    </row>
    <row r="229" spans="15:15" ht="12.75" customHeight="1" x14ac:dyDescent="0.2">
      <c r="O229" s="58"/>
    </row>
    <row r="230" spans="15:15" ht="12.75" customHeight="1" x14ac:dyDescent="0.2">
      <c r="O230" s="58"/>
    </row>
    <row r="231" spans="15:15" ht="12.75" customHeight="1" x14ac:dyDescent="0.2">
      <c r="O231" s="58"/>
    </row>
    <row r="232" spans="15:15" ht="12.75" customHeight="1" x14ac:dyDescent="0.2">
      <c r="O232" s="58"/>
    </row>
    <row r="233" spans="15:15" ht="12.75" customHeight="1" x14ac:dyDescent="0.2">
      <c r="O233" s="58"/>
    </row>
    <row r="234" spans="15:15" ht="12.75" customHeight="1" x14ac:dyDescent="0.2">
      <c r="O234" s="58"/>
    </row>
    <row r="235" spans="15:15" ht="12.75" customHeight="1" x14ac:dyDescent="0.2">
      <c r="O235" s="58"/>
    </row>
    <row r="236" spans="15:15" ht="12.75" customHeight="1" x14ac:dyDescent="0.2">
      <c r="O236" s="58"/>
    </row>
    <row r="237" spans="15:15" ht="12.75" customHeight="1" x14ac:dyDescent="0.2">
      <c r="O237" s="58"/>
    </row>
    <row r="238" spans="15:15" ht="12.75" customHeight="1" x14ac:dyDescent="0.2">
      <c r="O238" s="58"/>
    </row>
    <row r="239" spans="15:15" ht="12.75" customHeight="1" x14ac:dyDescent="0.2">
      <c r="O239" s="58"/>
    </row>
    <row r="240" spans="15:15" ht="12.75" customHeight="1" x14ac:dyDescent="0.2">
      <c r="O240" s="58"/>
    </row>
    <row r="241" spans="15:15" ht="12.75" customHeight="1" x14ac:dyDescent="0.2">
      <c r="O241" s="58"/>
    </row>
    <row r="242" spans="15:15" ht="12.75" customHeight="1" x14ac:dyDescent="0.2">
      <c r="O242" s="58"/>
    </row>
    <row r="243" spans="15:15" ht="12.75" customHeight="1" x14ac:dyDescent="0.2">
      <c r="O243" s="58"/>
    </row>
    <row r="244" spans="15:15" ht="12.75" customHeight="1" x14ac:dyDescent="0.2">
      <c r="O244" s="58"/>
    </row>
    <row r="245" spans="15:15" ht="12.75" customHeight="1" x14ac:dyDescent="0.2">
      <c r="O245" s="58"/>
    </row>
    <row r="246" spans="15:15" ht="12.75" customHeight="1" x14ac:dyDescent="0.2">
      <c r="O246" s="58"/>
    </row>
    <row r="247" spans="15:15" ht="12.75" customHeight="1" x14ac:dyDescent="0.2">
      <c r="O247" s="58"/>
    </row>
    <row r="248" spans="15:15" ht="12.75" customHeight="1" x14ac:dyDescent="0.2">
      <c r="O248" s="58"/>
    </row>
    <row r="249" spans="15:15" ht="12.75" customHeight="1" x14ac:dyDescent="0.2">
      <c r="O249" s="58"/>
    </row>
    <row r="250" spans="15:15" ht="12.75" customHeight="1" x14ac:dyDescent="0.2">
      <c r="O250" s="58"/>
    </row>
    <row r="251" spans="15:15" ht="12.75" customHeight="1" x14ac:dyDescent="0.2">
      <c r="O251" s="58"/>
    </row>
    <row r="252" spans="15:15" ht="12.75" customHeight="1" x14ac:dyDescent="0.2">
      <c r="O252" s="58"/>
    </row>
    <row r="253" spans="15:15" ht="12.75" customHeight="1" x14ac:dyDescent="0.2">
      <c r="O253" s="58"/>
    </row>
    <row r="254" spans="15:15" ht="12.75" customHeight="1" x14ac:dyDescent="0.2">
      <c r="O254" s="58"/>
    </row>
    <row r="255" spans="15:15" ht="12.75" customHeight="1" x14ac:dyDescent="0.2">
      <c r="O255" s="58"/>
    </row>
    <row r="256" spans="15:15" ht="12.75" customHeight="1" x14ac:dyDescent="0.2">
      <c r="O256" s="58"/>
    </row>
    <row r="257" spans="15:15" ht="12.75" customHeight="1" x14ac:dyDescent="0.2">
      <c r="O257" s="58"/>
    </row>
    <row r="258" spans="15:15" ht="12.75" customHeight="1" x14ac:dyDescent="0.2">
      <c r="O258" s="58"/>
    </row>
    <row r="259" spans="15:15" ht="12.75" customHeight="1" x14ac:dyDescent="0.2">
      <c r="O259" s="58"/>
    </row>
    <row r="260" spans="15:15" ht="12.75" customHeight="1" x14ac:dyDescent="0.2">
      <c r="O260" s="58"/>
    </row>
    <row r="261" spans="15:15" ht="12.75" customHeight="1" x14ac:dyDescent="0.2">
      <c r="O261" s="58"/>
    </row>
    <row r="262" spans="15:15" ht="12.75" customHeight="1" x14ac:dyDescent="0.2">
      <c r="O262" s="58"/>
    </row>
    <row r="263" spans="15:15" ht="12.75" customHeight="1" x14ac:dyDescent="0.2">
      <c r="O263" s="58"/>
    </row>
    <row r="264" spans="15:15" ht="12.75" customHeight="1" x14ac:dyDescent="0.2">
      <c r="O264" s="58"/>
    </row>
    <row r="265" spans="15:15" ht="12.75" customHeight="1" x14ac:dyDescent="0.2">
      <c r="O265" s="58"/>
    </row>
    <row r="266" spans="15:15" ht="12.75" customHeight="1" x14ac:dyDescent="0.2">
      <c r="O266" s="58"/>
    </row>
    <row r="267" spans="15:15" ht="12.75" customHeight="1" x14ac:dyDescent="0.2">
      <c r="O267" s="58"/>
    </row>
    <row r="268" spans="15:15" ht="12.75" customHeight="1" x14ac:dyDescent="0.2">
      <c r="O268" s="58"/>
    </row>
    <row r="269" spans="15:15" ht="12.75" customHeight="1" x14ac:dyDescent="0.2">
      <c r="O269" s="58"/>
    </row>
    <row r="270" spans="15:15" ht="12.75" customHeight="1" x14ac:dyDescent="0.2">
      <c r="O270" s="58"/>
    </row>
    <row r="271" spans="15:15" ht="12.75" customHeight="1" x14ac:dyDescent="0.2">
      <c r="O271" s="58"/>
    </row>
    <row r="272" spans="15:15" ht="12.75" customHeight="1" x14ac:dyDescent="0.2">
      <c r="O272" s="58"/>
    </row>
    <row r="273" spans="15:15" ht="12.75" customHeight="1" x14ac:dyDescent="0.2">
      <c r="O273" s="58"/>
    </row>
    <row r="274" spans="15:15" ht="12.75" customHeight="1" x14ac:dyDescent="0.2">
      <c r="O274" s="58"/>
    </row>
    <row r="275" spans="15:15" ht="12.75" customHeight="1" x14ac:dyDescent="0.2">
      <c r="O275" s="58"/>
    </row>
    <row r="276" spans="15:15" ht="12.75" customHeight="1" x14ac:dyDescent="0.2">
      <c r="O276" s="58"/>
    </row>
    <row r="277" spans="15:15" ht="12.75" customHeight="1" x14ac:dyDescent="0.2">
      <c r="O277" s="58"/>
    </row>
    <row r="278" spans="15:15" ht="12.75" customHeight="1" x14ac:dyDescent="0.2">
      <c r="O278" s="58"/>
    </row>
    <row r="279" spans="15:15" ht="12.75" customHeight="1" x14ac:dyDescent="0.2">
      <c r="O279" s="58"/>
    </row>
    <row r="280" spans="15:15" ht="12.75" customHeight="1" x14ac:dyDescent="0.2">
      <c r="O280" s="58"/>
    </row>
    <row r="281" spans="15:15" ht="12.75" customHeight="1" x14ac:dyDescent="0.2">
      <c r="O281" s="58"/>
    </row>
    <row r="282" spans="15:15" ht="12.75" customHeight="1" x14ac:dyDescent="0.2">
      <c r="O282" s="58"/>
    </row>
    <row r="283" spans="15:15" ht="12.75" customHeight="1" x14ac:dyDescent="0.2">
      <c r="O283" s="58"/>
    </row>
    <row r="284" spans="15:15" ht="12.75" customHeight="1" x14ac:dyDescent="0.2">
      <c r="O284" s="58"/>
    </row>
    <row r="285" spans="15:15" ht="12.75" customHeight="1" x14ac:dyDescent="0.2">
      <c r="O285" s="58"/>
    </row>
    <row r="286" spans="15:15" ht="12.75" customHeight="1" x14ac:dyDescent="0.2">
      <c r="O286" s="58"/>
    </row>
    <row r="287" spans="15:15" ht="12.75" customHeight="1" x14ac:dyDescent="0.2">
      <c r="O287" s="58"/>
    </row>
    <row r="288" spans="15:15" ht="12.75" customHeight="1" x14ac:dyDescent="0.2">
      <c r="O288" s="58"/>
    </row>
    <row r="289" spans="15:15" ht="12.75" customHeight="1" x14ac:dyDescent="0.2">
      <c r="O289" s="58"/>
    </row>
    <row r="290" spans="15:15" ht="12.75" customHeight="1" x14ac:dyDescent="0.2">
      <c r="O290" s="58"/>
    </row>
    <row r="291" spans="15:15" ht="12.75" customHeight="1" x14ac:dyDescent="0.2">
      <c r="O291" s="58"/>
    </row>
    <row r="292" spans="15:15" ht="12.75" customHeight="1" x14ac:dyDescent="0.2">
      <c r="O292" s="58"/>
    </row>
    <row r="293" spans="15:15" ht="12.75" customHeight="1" x14ac:dyDescent="0.2">
      <c r="O293" s="58"/>
    </row>
    <row r="294" spans="15:15" ht="12.75" customHeight="1" x14ac:dyDescent="0.2">
      <c r="O294" s="58"/>
    </row>
    <row r="295" spans="15:15" ht="12.75" customHeight="1" x14ac:dyDescent="0.2">
      <c r="O295" s="58"/>
    </row>
    <row r="296" spans="15:15" ht="12.75" customHeight="1" x14ac:dyDescent="0.2">
      <c r="O296" s="58"/>
    </row>
    <row r="297" spans="15:15" ht="12.75" customHeight="1" x14ac:dyDescent="0.2">
      <c r="O297" s="58"/>
    </row>
    <row r="298" spans="15:15" ht="12.75" customHeight="1" x14ac:dyDescent="0.2">
      <c r="O298" s="58"/>
    </row>
    <row r="299" spans="15:15" ht="12.75" customHeight="1" x14ac:dyDescent="0.2">
      <c r="O299" s="58"/>
    </row>
    <row r="300" spans="15:15" ht="12.75" customHeight="1" x14ac:dyDescent="0.2">
      <c r="O300" s="58"/>
    </row>
    <row r="301" spans="15:15" ht="12.75" customHeight="1" x14ac:dyDescent="0.2">
      <c r="O301" s="58"/>
    </row>
    <row r="302" spans="15:15" ht="12.75" customHeight="1" x14ac:dyDescent="0.2">
      <c r="O302" s="58"/>
    </row>
    <row r="303" spans="15:15" ht="12.75" customHeight="1" x14ac:dyDescent="0.2">
      <c r="O303" s="58"/>
    </row>
    <row r="304" spans="15:15" ht="12.75" customHeight="1" x14ac:dyDescent="0.2">
      <c r="O304" s="58"/>
    </row>
    <row r="305" spans="15:15" ht="12.75" customHeight="1" x14ac:dyDescent="0.2">
      <c r="O305" s="58"/>
    </row>
    <row r="306" spans="15:15" ht="12.75" customHeight="1" x14ac:dyDescent="0.2">
      <c r="O306" s="58"/>
    </row>
    <row r="307" spans="15:15" ht="12.75" customHeight="1" x14ac:dyDescent="0.2">
      <c r="O307" s="58"/>
    </row>
    <row r="308" spans="15:15" ht="12.75" customHeight="1" x14ac:dyDescent="0.2">
      <c r="O308" s="58"/>
    </row>
    <row r="309" spans="15:15" ht="12.75" customHeight="1" x14ac:dyDescent="0.2">
      <c r="O309" s="58"/>
    </row>
    <row r="310" spans="15:15" ht="12.75" customHeight="1" x14ac:dyDescent="0.2">
      <c r="O310" s="58"/>
    </row>
    <row r="311" spans="15:15" ht="12.75" customHeight="1" x14ac:dyDescent="0.2">
      <c r="O311" s="58"/>
    </row>
    <row r="312" spans="15:15" ht="12.75" customHeight="1" x14ac:dyDescent="0.2">
      <c r="O312" s="58"/>
    </row>
    <row r="313" spans="15:15" ht="12.75" customHeight="1" x14ac:dyDescent="0.2">
      <c r="O313" s="58"/>
    </row>
    <row r="314" spans="15:15" ht="12.75" customHeight="1" x14ac:dyDescent="0.2">
      <c r="O314" s="58"/>
    </row>
    <row r="315" spans="15:15" ht="12.75" customHeight="1" x14ac:dyDescent="0.2">
      <c r="O315" s="58"/>
    </row>
    <row r="316" spans="15:15" ht="12.75" customHeight="1" x14ac:dyDescent="0.2">
      <c r="O316" s="58"/>
    </row>
    <row r="317" spans="15:15" ht="12.75" customHeight="1" x14ac:dyDescent="0.2">
      <c r="O317" s="58"/>
    </row>
    <row r="318" spans="15:15" ht="12.75" customHeight="1" x14ac:dyDescent="0.2">
      <c r="O318" s="58"/>
    </row>
    <row r="319" spans="15:15" ht="12.75" customHeight="1" x14ac:dyDescent="0.2">
      <c r="O319" s="58"/>
    </row>
    <row r="320" spans="15:15" ht="12.75" customHeight="1" x14ac:dyDescent="0.2">
      <c r="O320" s="58"/>
    </row>
    <row r="321" spans="15:15" ht="12.75" customHeight="1" x14ac:dyDescent="0.2">
      <c r="O321" s="58"/>
    </row>
    <row r="322" spans="15:15" ht="12.75" customHeight="1" x14ac:dyDescent="0.2">
      <c r="O322" s="58"/>
    </row>
    <row r="323" spans="15:15" ht="12.75" customHeight="1" x14ac:dyDescent="0.2">
      <c r="O323" s="58"/>
    </row>
    <row r="324" spans="15:15" ht="12.75" customHeight="1" x14ac:dyDescent="0.2">
      <c r="O324" s="58"/>
    </row>
    <row r="325" spans="15:15" ht="12.75" customHeight="1" x14ac:dyDescent="0.2">
      <c r="O325" s="58"/>
    </row>
    <row r="326" spans="15:15" ht="12.75" customHeight="1" x14ac:dyDescent="0.2">
      <c r="O326" s="58"/>
    </row>
    <row r="327" spans="15:15" ht="12.75" customHeight="1" x14ac:dyDescent="0.2">
      <c r="O327" s="58"/>
    </row>
    <row r="328" spans="15:15" ht="12.75" customHeight="1" x14ac:dyDescent="0.2">
      <c r="O328" s="58"/>
    </row>
    <row r="329" spans="15:15" ht="12.75" customHeight="1" x14ac:dyDescent="0.2">
      <c r="O329" s="58"/>
    </row>
    <row r="330" spans="15:15" ht="12.75" customHeight="1" x14ac:dyDescent="0.2">
      <c r="O330" s="58"/>
    </row>
    <row r="331" spans="15:15" ht="12.75" customHeight="1" x14ac:dyDescent="0.2">
      <c r="O331" s="58"/>
    </row>
    <row r="332" spans="15:15" ht="12.75" customHeight="1" x14ac:dyDescent="0.2">
      <c r="O332" s="58"/>
    </row>
    <row r="333" spans="15:15" ht="12.75" customHeight="1" x14ac:dyDescent="0.2">
      <c r="O333" s="58"/>
    </row>
    <row r="334" spans="15:15" ht="12.75" customHeight="1" x14ac:dyDescent="0.2">
      <c r="O334" s="58"/>
    </row>
    <row r="335" spans="15:15" ht="12.75" customHeight="1" x14ac:dyDescent="0.2">
      <c r="O335" s="58"/>
    </row>
    <row r="336" spans="15:15" ht="12.75" customHeight="1" x14ac:dyDescent="0.2">
      <c r="O336" s="58"/>
    </row>
    <row r="337" spans="15:15" ht="12.75" customHeight="1" x14ac:dyDescent="0.2">
      <c r="O337" s="58"/>
    </row>
    <row r="338" spans="15:15" ht="12.75" customHeight="1" x14ac:dyDescent="0.2">
      <c r="O338" s="58"/>
    </row>
    <row r="339" spans="15:15" ht="12.75" customHeight="1" x14ac:dyDescent="0.2">
      <c r="O339" s="58"/>
    </row>
    <row r="340" spans="15:15" ht="12.75" customHeight="1" x14ac:dyDescent="0.2">
      <c r="O340" s="58"/>
    </row>
    <row r="341" spans="15:15" ht="12.75" customHeight="1" x14ac:dyDescent="0.2">
      <c r="O341" s="58"/>
    </row>
    <row r="342" spans="15:15" ht="12.75" customHeight="1" x14ac:dyDescent="0.2">
      <c r="O342" s="58"/>
    </row>
    <row r="343" spans="15:15" ht="12.75" customHeight="1" x14ac:dyDescent="0.2">
      <c r="O343" s="58"/>
    </row>
    <row r="344" spans="15:15" ht="12.75" customHeight="1" x14ac:dyDescent="0.2">
      <c r="O344" s="58"/>
    </row>
    <row r="345" spans="15:15" ht="12.75" customHeight="1" x14ac:dyDescent="0.2">
      <c r="O345" s="58"/>
    </row>
    <row r="346" spans="15:15" ht="12.75" customHeight="1" x14ac:dyDescent="0.2">
      <c r="O346" s="58"/>
    </row>
    <row r="347" spans="15:15" ht="12.75" customHeight="1" x14ac:dyDescent="0.2">
      <c r="O347" s="58"/>
    </row>
    <row r="348" spans="15:15" ht="12.75" customHeight="1" x14ac:dyDescent="0.2">
      <c r="O348" s="58"/>
    </row>
    <row r="349" spans="15:15" ht="12.75" customHeight="1" x14ac:dyDescent="0.2">
      <c r="O349" s="58"/>
    </row>
    <row r="350" spans="15:15" ht="12.75" customHeight="1" x14ac:dyDescent="0.2">
      <c r="O350" s="58"/>
    </row>
    <row r="351" spans="15:15" ht="12.75" customHeight="1" x14ac:dyDescent="0.2">
      <c r="O351" s="58"/>
    </row>
    <row r="352" spans="15:15" ht="12.75" customHeight="1" x14ac:dyDescent="0.2">
      <c r="O352" s="58"/>
    </row>
    <row r="353" spans="15:15" ht="12.75" customHeight="1" x14ac:dyDescent="0.2">
      <c r="O353" s="58"/>
    </row>
    <row r="354" spans="15:15" ht="12.75" customHeight="1" x14ac:dyDescent="0.2">
      <c r="O354" s="58"/>
    </row>
    <row r="355" spans="15:15" ht="12.75" customHeight="1" x14ac:dyDescent="0.2">
      <c r="O355" s="58"/>
    </row>
    <row r="356" spans="15:15" ht="12.75" customHeight="1" x14ac:dyDescent="0.2">
      <c r="O356" s="58"/>
    </row>
    <row r="357" spans="15:15" ht="12.75" customHeight="1" x14ac:dyDescent="0.2">
      <c r="O357" s="58"/>
    </row>
    <row r="358" spans="15:15" ht="12.75" customHeight="1" x14ac:dyDescent="0.2">
      <c r="O358" s="58"/>
    </row>
    <row r="359" spans="15:15" ht="12.75" customHeight="1" x14ac:dyDescent="0.2">
      <c r="O359" s="58"/>
    </row>
    <row r="360" spans="15:15" ht="12.75" customHeight="1" x14ac:dyDescent="0.2">
      <c r="O360" s="58"/>
    </row>
    <row r="361" spans="15:15" ht="12.75" customHeight="1" x14ac:dyDescent="0.2">
      <c r="O361" s="58"/>
    </row>
    <row r="362" spans="15:15" ht="12.75" customHeight="1" x14ac:dyDescent="0.2">
      <c r="O362" s="58"/>
    </row>
    <row r="363" spans="15:15" ht="12.75" customHeight="1" x14ac:dyDescent="0.2">
      <c r="O363" s="58"/>
    </row>
    <row r="364" spans="15:15" ht="12.75" customHeight="1" x14ac:dyDescent="0.2">
      <c r="O364" s="58"/>
    </row>
    <row r="365" spans="15:15" ht="12.75" customHeight="1" x14ac:dyDescent="0.2">
      <c r="O365" s="58"/>
    </row>
  </sheetData>
  <autoFilter ref="A6:M143">
    <filterColumn colId="3" showButton="0"/>
    <filterColumn colId="4" showButton="0"/>
  </autoFilter>
  <mergeCells count="11">
    <mergeCell ref="L3:M3"/>
    <mergeCell ref="D143:F143"/>
    <mergeCell ref="D6:F6"/>
    <mergeCell ref="O1:O4"/>
    <mergeCell ref="O5:O6"/>
    <mergeCell ref="C2:D2"/>
    <mergeCell ref="E2:L2"/>
    <mergeCell ref="G1:I1"/>
    <mergeCell ref="J1:K1"/>
    <mergeCell ref="D128:E128"/>
    <mergeCell ref="A3:K3"/>
  </mergeCells>
  <phoneticPr fontId="6" type="noConversion"/>
  <conditionalFormatting sqref="F7:F127 I7:I127">
    <cfRule type="cellIs" dxfId="2" priority="27" stopIfTrue="1" operator="equal">
      <formula>0</formula>
    </cfRule>
  </conditionalFormatting>
  <conditionalFormatting sqref="F144">
    <cfRule type="cellIs" dxfId="1" priority="26" stopIfTrue="1" operator="equal">
      <formula>0</formula>
    </cfRule>
  </conditionalFormatting>
  <conditionalFormatting sqref="F145:F168">
    <cfRule type="cellIs" dxfId="0" priority="25" stopIfTrue="1" operator="equal">
      <formula>0</formula>
    </cfRule>
  </conditionalFormatting>
  <hyperlinks>
    <hyperlink ref="C2:D2" r:id="rId1" display="WildFish.RU"/>
    <hyperlink ref="F1" r:id="rId2" display="ВСЕ ПРАЙСЫ WildFish.RU"/>
    <hyperlink ref="J1:K1" r:id="rId3" display="Фото: мягкие кораллы,"/>
    <hyperlink ref="L1" r:id="rId4"/>
    <hyperlink ref="G1:I1" r:id="rId5" display="Обновить прайс"/>
    <hyperlink ref="E5" r:id="rId6" display="Как сделать заказ"/>
    <hyperlink ref="D5" location="'Условия поставки'!A1" display="УСЛОВИЯ ПОСТАВКИ"/>
    <hyperlink ref="E1" r:id="rId7"/>
  </hyperlinks>
  <pageMargins left="0.27559055118110237" right="0.19685039370078741" top="0.27559055118110237" bottom="0.27559055118110237" header="0.51181102362204722" footer="0.51181102362204722"/>
  <pageSetup paperSize="9" scale="90" orientation="landscape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Условия поставки</vt:lpstr>
      <vt:lpstr>Прайс</vt:lpstr>
      <vt:lpstr>Прайс!Область_печати</vt:lpstr>
      <vt:lpstr>'Условия поставки'!Область_печати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cp:lastPrinted>2010-05-26T08:53:55Z</cp:lastPrinted>
  <dcterms:created xsi:type="dcterms:W3CDTF">2010-05-26T08:32:11Z</dcterms:created>
  <dcterms:modified xsi:type="dcterms:W3CDTF">2022-02-21T16:10:17Z</dcterms:modified>
</cp:coreProperties>
</file>