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5" yWindow="-15" windowWidth="19275" windowHeight="7620" activeTab="1"/>
  </bookViews>
  <sheets>
    <sheet name="Условия поставки" sheetId="5" r:id="rId1"/>
    <sheet name="Прайс-лист с наличием" sheetId="1" r:id="rId2"/>
  </sheets>
  <definedNames>
    <definedName name="_xlnm._FilterDatabase" localSheetId="1" hidden="1">'Прайс-лист с наличием'!$A$7:$K$284</definedName>
    <definedName name="_xlnm.Print_Area" localSheetId="1">'Прайс-лист с наличием'!$A$3:$K$284</definedName>
    <definedName name="_xlnm.Print_Area" localSheetId="0">'Условия поставки'!$A$1:$A$131</definedName>
  </definedNames>
  <calcPr calcId="145621"/>
</workbook>
</file>

<file path=xl/calcChain.xml><?xml version="1.0" encoding="utf-8"?>
<calcChain xmlns="http://schemas.openxmlformats.org/spreadsheetml/2006/main">
  <c r="K12" i="1" l="1"/>
  <c r="H12" i="1"/>
  <c r="J12" i="1" s="1"/>
  <c r="K11" i="1"/>
  <c r="H11" i="1"/>
  <c r="J11" i="1" s="1"/>
  <c r="K10" i="1"/>
  <c r="H10" i="1"/>
  <c r="J10" i="1" s="1"/>
  <c r="K15" i="1" l="1"/>
  <c r="H15" i="1"/>
  <c r="J15" i="1" s="1"/>
  <c r="K14" i="1"/>
  <c r="H14" i="1"/>
  <c r="J14" i="1" s="1"/>
  <c r="K19" i="1" l="1"/>
  <c r="H19" i="1"/>
  <c r="J19" i="1" s="1"/>
  <c r="K18" i="1"/>
  <c r="H18" i="1"/>
  <c r="J18" i="1" s="1"/>
  <c r="H37" i="1" l="1"/>
  <c r="J37" i="1" s="1"/>
  <c r="K37" i="1"/>
  <c r="H38" i="1"/>
  <c r="J38" i="1" s="1"/>
  <c r="K38" i="1"/>
  <c r="H39" i="1"/>
  <c r="J39" i="1" s="1"/>
  <c r="K39" i="1"/>
  <c r="H40" i="1"/>
  <c r="J40" i="1" s="1"/>
  <c r="K40" i="1"/>
  <c r="H41" i="1"/>
  <c r="J41" i="1" s="1"/>
  <c r="K41" i="1"/>
  <c r="H42" i="1"/>
  <c r="J42" i="1" s="1"/>
  <c r="K42" i="1"/>
  <c r="H43" i="1"/>
  <c r="J43" i="1" s="1"/>
  <c r="K43" i="1"/>
  <c r="H44" i="1"/>
  <c r="J44" i="1" s="1"/>
  <c r="K44" i="1"/>
  <c r="H45" i="1"/>
  <c r="J45" i="1" s="1"/>
  <c r="K45" i="1"/>
  <c r="H46" i="1"/>
  <c r="J46" i="1" s="1"/>
  <c r="K46" i="1"/>
  <c r="H47" i="1"/>
  <c r="J47" i="1" s="1"/>
  <c r="K47" i="1"/>
  <c r="H48" i="1"/>
  <c r="J48" i="1" s="1"/>
  <c r="K48" i="1"/>
  <c r="H49" i="1"/>
  <c r="J49" i="1" s="1"/>
  <c r="K49" i="1"/>
  <c r="H50" i="1"/>
  <c r="J50" i="1" s="1"/>
  <c r="K50" i="1"/>
  <c r="H51" i="1"/>
  <c r="J51" i="1" s="1"/>
  <c r="K51" i="1"/>
  <c r="H52" i="1"/>
  <c r="J52" i="1" s="1"/>
  <c r="K52" i="1"/>
  <c r="H53" i="1"/>
  <c r="J53" i="1" s="1"/>
  <c r="K53" i="1"/>
  <c r="H54" i="1"/>
  <c r="J54" i="1" s="1"/>
  <c r="K54" i="1"/>
  <c r="H55" i="1"/>
  <c r="J55" i="1" s="1"/>
  <c r="K55" i="1"/>
  <c r="K33" i="1" l="1"/>
  <c r="H33" i="1"/>
  <c r="J33" i="1" s="1"/>
  <c r="K32" i="1"/>
  <c r="H32" i="1"/>
  <c r="J32" i="1" s="1"/>
  <c r="K31" i="1"/>
  <c r="H31" i="1"/>
  <c r="J31" i="1" s="1"/>
  <c r="K30" i="1"/>
  <c r="H30" i="1"/>
  <c r="J30" i="1" s="1"/>
  <c r="K29" i="1"/>
  <c r="H29" i="1"/>
  <c r="J29" i="1" s="1"/>
  <c r="K28" i="1"/>
  <c r="H28" i="1"/>
  <c r="J28" i="1" s="1"/>
  <c r="K27" i="1"/>
  <c r="H27" i="1"/>
  <c r="J27" i="1" s="1"/>
  <c r="K26" i="1"/>
  <c r="H26" i="1"/>
  <c r="J26" i="1" s="1"/>
  <c r="K25" i="1"/>
  <c r="H25" i="1"/>
  <c r="J25" i="1" s="1"/>
  <c r="K24" i="1"/>
  <c r="H24" i="1"/>
  <c r="J24" i="1" s="1"/>
  <c r="K23" i="1"/>
  <c r="H23" i="1"/>
  <c r="J23" i="1" s="1"/>
  <c r="K22" i="1"/>
  <c r="H22" i="1"/>
  <c r="J22" i="1" s="1"/>
  <c r="K21" i="1"/>
  <c r="H21" i="1"/>
  <c r="J21" i="1" s="1"/>
  <c r="K20" i="1"/>
  <c r="H20" i="1"/>
  <c r="J20" i="1" s="1"/>
  <c r="K157" i="1" l="1"/>
  <c r="H157" i="1"/>
  <c r="J157" i="1" s="1"/>
  <c r="K156" i="1"/>
  <c r="H156" i="1"/>
  <c r="J156" i="1" s="1"/>
  <c r="K155" i="1"/>
  <c r="H155" i="1"/>
  <c r="J155" i="1" s="1"/>
  <c r="K154" i="1"/>
  <c r="H154" i="1"/>
  <c r="J154" i="1" s="1"/>
  <c r="K153" i="1"/>
  <c r="H153" i="1"/>
  <c r="J153" i="1" s="1"/>
  <c r="K152" i="1"/>
  <c r="H152" i="1"/>
  <c r="J152" i="1" s="1"/>
  <c r="K151" i="1"/>
  <c r="H151" i="1"/>
  <c r="J151" i="1" s="1"/>
  <c r="K150" i="1"/>
  <c r="H150" i="1"/>
  <c r="J150" i="1" s="1"/>
  <c r="K149" i="1"/>
  <c r="H149" i="1"/>
  <c r="J149" i="1" s="1"/>
  <c r="K148" i="1"/>
  <c r="H148" i="1"/>
  <c r="J148" i="1" s="1"/>
  <c r="K147" i="1"/>
  <c r="H147" i="1"/>
  <c r="J147" i="1" s="1"/>
  <c r="K146" i="1"/>
  <c r="H146" i="1"/>
  <c r="J146" i="1" s="1"/>
  <c r="K145" i="1"/>
  <c r="H145" i="1"/>
  <c r="J145" i="1" s="1"/>
  <c r="K144" i="1"/>
  <c r="H144" i="1"/>
  <c r="J144" i="1" s="1"/>
  <c r="K143" i="1"/>
  <c r="H143" i="1"/>
  <c r="J143" i="1" s="1"/>
  <c r="K142" i="1"/>
  <c r="H142" i="1"/>
  <c r="J142" i="1" s="1"/>
  <c r="K141" i="1"/>
  <c r="H141" i="1"/>
  <c r="J141" i="1" s="1"/>
  <c r="K140" i="1"/>
  <c r="H140" i="1"/>
  <c r="J140" i="1" s="1"/>
  <c r="K139" i="1"/>
  <c r="H139" i="1"/>
  <c r="J139" i="1" s="1"/>
  <c r="K138" i="1"/>
  <c r="H138" i="1"/>
  <c r="J138" i="1" s="1"/>
  <c r="K137" i="1"/>
  <c r="H137" i="1"/>
  <c r="J137" i="1" s="1"/>
  <c r="K136" i="1"/>
  <c r="H136" i="1"/>
  <c r="J136" i="1" s="1"/>
  <c r="K135" i="1"/>
  <c r="H135" i="1"/>
  <c r="J135" i="1" s="1"/>
  <c r="K134" i="1"/>
  <c r="H134" i="1"/>
  <c r="J134" i="1" s="1"/>
  <c r="K133" i="1"/>
  <c r="H133" i="1"/>
  <c r="J133" i="1" s="1"/>
  <c r="K132" i="1"/>
  <c r="H132" i="1"/>
  <c r="J132" i="1" s="1"/>
  <c r="K131" i="1"/>
  <c r="H131" i="1"/>
  <c r="J131" i="1" s="1"/>
  <c r="K130" i="1"/>
  <c r="H130" i="1"/>
  <c r="J130" i="1" s="1"/>
  <c r="K129" i="1"/>
  <c r="H129" i="1"/>
  <c r="J129" i="1" s="1"/>
  <c r="K128" i="1"/>
  <c r="H128" i="1"/>
  <c r="J128" i="1" s="1"/>
  <c r="K127" i="1"/>
  <c r="H127" i="1"/>
  <c r="J127" i="1" s="1"/>
  <c r="K126" i="1"/>
  <c r="H126" i="1"/>
  <c r="J126" i="1" s="1"/>
  <c r="K125" i="1"/>
  <c r="H125" i="1"/>
  <c r="J125" i="1" s="1"/>
  <c r="K124" i="1"/>
  <c r="H124" i="1"/>
  <c r="J124" i="1" s="1"/>
  <c r="K123" i="1"/>
  <c r="H123" i="1"/>
  <c r="J123" i="1" s="1"/>
  <c r="K122" i="1"/>
  <c r="H122" i="1"/>
  <c r="J122" i="1" s="1"/>
  <c r="K121" i="1"/>
  <c r="H121" i="1"/>
  <c r="J121" i="1" s="1"/>
  <c r="K120" i="1"/>
  <c r="H120" i="1"/>
  <c r="J120" i="1" s="1"/>
  <c r="K119" i="1"/>
  <c r="H119" i="1"/>
  <c r="J119" i="1" s="1"/>
  <c r="K118" i="1"/>
  <c r="H118" i="1"/>
  <c r="J118" i="1" s="1"/>
  <c r="K117" i="1"/>
  <c r="H117" i="1"/>
  <c r="J117" i="1" s="1"/>
  <c r="K116" i="1"/>
  <c r="H116" i="1"/>
  <c r="J116" i="1" s="1"/>
  <c r="K115" i="1"/>
  <c r="H115" i="1"/>
  <c r="J115" i="1" s="1"/>
  <c r="K114" i="1"/>
  <c r="H114" i="1"/>
  <c r="J114" i="1" s="1"/>
  <c r="K113" i="1"/>
  <c r="H113" i="1"/>
  <c r="J113" i="1" s="1"/>
  <c r="K112" i="1"/>
  <c r="H112" i="1"/>
  <c r="J112" i="1" s="1"/>
  <c r="K111" i="1"/>
  <c r="H111" i="1"/>
  <c r="J111" i="1" s="1"/>
  <c r="K110" i="1"/>
  <c r="H110" i="1"/>
  <c r="J110" i="1" s="1"/>
  <c r="K109" i="1"/>
  <c r="H109" i="1"/>
  <c r="J109" i="1" s="1"/>
  <c r="K108" i="1"/>
  <c r="H108" i="1"/>
  <c r="J108" i="1" s="1"/>
  <c r="K107" i="1"/>
  <c r="H107" i="1"/>
  <c r="J107" i="1" s="1"/>
  <c r="K106" i="1"/>
  <c r="H106" i="1"/>
  <c r="J106" i="1" s="1"/>
  <c r="K105" i="1"/>
  <c r="H105" i="1"/>
  <c r="J105" i="1" s="1"/>
  <c r="K104" i="1"/>
  <c r="H104" i="1"/>
  <c r="J104" i="1" s="1"/>
  <c r="K103" i="1"/>
  <c r="H103" i="1"/>
  <c r="J103" i="1" s="1"/>
  <c r="K102" i="1"/>
  <c r="H102" i="1"/>
  <c r="J102" i="1" s="1"/>
  <c r="K101" i="1"/>
  <c r="H101" i="1"/>
  <c r="J101" i="1" s="1"/>
  <c r="K100" i="1"/>
  <c r="H100" i="1"/>
  <c r="J100" i="1" s="1"/>
  <c r="K99" i="1"/>
  <c r="H99" i="1"/>
  <c r="J99" i="1" s="1"/>
  <c r="K98" i="1"/>
  <c r="H98" i="1"/>
  <c r="J98" i="1" s="1"/>
  <c r="K97" i="1"/>
  <c r="H97" i="1"/>
  <c r="J97" i="1" s="1"/>
  <c r="K96" i="1"/>
  <c r="H96" i="1"/>
  <c r="J96" i="1" s="1"/>
  <c r="K95" i="1"/>
  <c r="H95" i="1"/>
  <c r="J95" i="1" s="1"/>
  <c r="K94" i="1"/>
  <c r="H94" i="1"/>
  <c r="J94" i="1" s="1"/>
  <c r="K93" i="1"/>
  <c r="H93" i="1"/>
  <c r="J93" i="1" s="1"/>
  <c r="K92" i="1"/>
  <c r="H92" i="1"/>
  <c r="J92" i="1" s="1"/>
  <c r="K91" i="1"/>
  <c r="H91" i="1"/>
  <c r="J91" i="1" s="1"/>
  <c r="K90" i="1"/>
  <c r="H90" i="1"/>
  <c r="J90" i="1" s="1"/>
  <c r="K89" i="1"/>
  <c r="H89" i="1"/>
  <c r="J89" i="1" s="1"/>
  <c r="K88" i="1"/>
  <c r="H88" i="1"/>
  <c r="J88" i="1" s="1"/>
  <c r="K87" i="1"/>
  <c r="H87" i="1"/>
  <c r="J87" i="1" s="1"/>
  <c r="K86" i="1"/>
  <c r="H86" i="1"/>
  <c r="J86" i="1" s="1"/>
  <c r="K85" i="1"/>
  <c r="H85" i="1"/>
  <c r="J85" i="1" s="1"/>
  <c r="K84" i="1"/>
  <c r="H84" i="1"/>
  <c r="J84" i="1" s="1"/>
  <c r="K83" i="1"/>
  <c r="H83" i="1"/>
  <c r="J83" i="1" s="1"/>
  <c r="K82" i="1"/>
  <c r="H82" i="1"/>
  <c r="J82" i="1" s="1"/>
  <c r="K81" i="1"/>
  <c r="H81" i="1"/>
  <c r="J81" i="1" s="1"/>
  <c r="K80" i="1"/>
  <c r="H80" i="1"/>
  <c r="J80" i="1" s="1"/>
  <c r="K79" i="1"/>
  <c r="H79" i="1"/>
  <c r="J79" i="1" s="1"/>
  <c r="K78" i="1"/>
  <c r="H78" i="1"/>
  <c r="J78" i="1" s="1"/>
  <c r="K77" i="1"/>
  <c r="H77" i="1"/>
  <c r="J77" i="1" s="1"/>
  <c r="K76" i="1"/>
  <c r="H76" i="1"/>
  <c r="J76" i="1" s="1"/>
  <c r="K75" i="1"/>
  <c r="H75" i="1"/>
  <c r="J75" i="1" s="1"/>
  <c r="K74" i="1"/>
  <c r="H74" i="1"/>
  <c r="J74" i="1" s="1"/>
  <c r="K73" i="1"/>
  <c r="H73" i="1"/>
  <c r="J73" i="1" s="1"/>
  <c r="K72" i="1"/>
  <c r="H72" i="1"/>
  <c r="J72" i="1" s="1"/>
  <c r="K71" i="1"/>
  <c r="H71" i="1"/>
  <c r="J71" i="1" s="1"/>
  <c r="K70" i="1"/>
  <c r="H70" i="1"/>
  <c r="J70" i="1" s="1"/>
  <c r="K69" i="1"/>
  <c r="H69" i="1"/>
  <c r="J69" i="1" s="1"/>
  <c r="K68" i="1"/>
  <c r="H68" i="1"/>
  <c r="J68" i="1" s="1"/>
  <c r="K67" i="1"/>
  <c r="H67" i="1"/>
  <c r="J67" i="1" s="1"/>
  <c r="K66" i="1"/>
  <c r="H66" i="1"/>
  <c r="J66" i="1" s="1"/>
  <c r="K65" i="1"/>
  <c r="H65" i="1"/>
  <c r="J65" i="1" s="1"/>
  <c r="K64" i="1"/>
  <c r="H64" i="1"/>
  <c r="J64" i="1" s="1"/>
  <c r="K63" i="1"/>
  <c r="H63" i="1"/>
  <c r="J63" i="1" s="1"/>
  <c r="K62" i="1"/>
  <c r="H62" i="1"/>
  <c r="J62" i="1" s="1"/>
  <c r="K61" i="1"/>
  <c r="H61" i="1"/>
  <c r="J61" i="1" s="1"/>
  <c r="K60" i="1"/>
  <c r="H60" i="1"/>
  <c r="J60" i="1" s="1"/>
  <c r="K59" i="1"/>
  <c r="H59" i="1"/>
  <c r="J59" i="1" s="1"/>
  <c r="K58" i="1"/>
  <c r="H58" i="1"/>
  <c r="J58" i="1" s="1"/>
  <c r="K57" i="1"/>
  <c r="H57" i="1"/>
  <c r="J57" i="1" s="1"/>
  <c r="K56" i="1"/>
  <c r="H56" i="1"/>
  <c r="J56" i="1" s="1"/>
  <c r="K36" i="1"/>
  <c r="H36" i="1"/>
  <c r="J36" i="1" s="1"/>
  <c r="K35" i="1"/>
  <c r="H35" i="1"/>
  <c r="J35" i="1" s="1"/>
  <c r="K34" i="1"/>
  <c r="H34" i="1"/>
  <c r="J34" i="1" s="1"/>
  <c r="K17" i="1"/>
  <c r="H17" i="1"/>
  <c r="J17" i="1" s="1"/>
  <c r="E282" i="1" l="1"/>
  <c r="F282" i="1" s="1"/>
  <c r="K190" i="1"/>
  <c r="H190" i="1"/>
  <c r="J190" i="1" s="1"/>
  <c r="K189" i="1"/>
  <c r="H189" i="1"/>
  <c r="J189" i="1" s="1"/>
  <c r="K188" i="1"/>
  <c r="H188" i="1"/>
  <c r="J188" i="1" s="1"/>
  <c r="K187" i="1"/>
  <c r="H187" i="1"/>
  <c r="J187" i="1" s="1"/>
  <c r="K186" i="1"/>
  <c r="H186" i="1"/>
  <c r="J186" i="1" s="1"/>
  <c r="K185" i="1"/>
  <c r="H185" i="1"/>
  <c r="J185" i="1" s="1"/>
  <c r="K184" i="1"/>
  <c r="H184" i="1"/>
  <c r="J184" i="1" s="1"/>
  <c r="K183" i="1"/>
  <c r="H183" i="1"/>
  <c r="J183" i="1" s="1"/>
  <c r="K182" i="1"/>
  <c r="H182" i="1"/>
  <c r="J182" i="1" s="1"/>
  <c r="K181" i="1"/>
  <c r="H181" i="1"/>
  <c r="J181" i="1" s="1"/>
  <c r="K180" i="1"/>
  <c r="H180" i="1"/>
  <c r="J180" i="1" s="1"/>
  <c r="K179" i="1"/>
  <c r="H179" i="1"/>
  <c r="J179" i="1" s="1"/>
  <c r="K178" i="1"/>
  <c r="H178" i="1"/>
  <c r="J178" i="1" s="1"/>
  <c r="K177" i="1"/>
  <c r="H177" i="1"/>
  <c r="J177" i="1" s="1"/>
  <c r="K176" i="1"/>
  <c r="H176" i="1"/>
  <c r="J176" i="1" s="1"/>
  <c r="K175" i="1"/>
  <c r="H175" i="1"/>
  <c r="J175" i="1" s="1"/>
  <c r="K174" i="1"/>
  <c r="H174" i="1"/>
  <c r="J174" i="1" s="1"/>
  <c r="K173" i="1"/>
  <c r="H173" i="1"/>
  <c r="J173" i="1" s="1"/>
  <c r="K172" i="1"/>
  <c r="H172" i="1"/>
  <c r="J172" i="1" s="1"/>
  <c r="K171" i="1"/>
  <c r="H171" i="1"/>
  <c r="J171" i="1" s="1"/>
  <c r="K170" i="1"/>
  <c r="H170" i="1"/>
  <c r="J170" i="1" s="1"/>
  <c r="K169" i="1"/>
  <c r="H169" i="1"/>
  <c r="J169" i="1" s="1"/>
  <c r="K168" i="1"/>
  <c r="H168" i="1"/>
  <c r="J168" i="1" s="1"/>
  <c r="K167" i="1"/>
  <c r="H167" i="1"/>
  <c r="J167" i="1" s="1"/>
  <c r="K166" i="1"/>
  <c r="H166" i="1"/>
  <c r="J166" i="1" s="1"/>
  <c r="K165" i="1"/>
  <c r="H165" i="1"/>
  <c r="J165" i="1" s="1"/>
  <c r="K164" i="1"/>
  <c r="H164" i="1"/>
  <c r="J164" i="1" s="1"/>
  <c r="K163" i="1"/>
  <c r="H163" i="1"/>
  <c r="J163" i="1" s="1"/>
  <c r="K162" i="1"/>
  <c r="H162" i="1"/>
  <c r="J162" i="1" s="1"/>
  <c r="K161" i="1"/>
  <c r="H161" i="1"/>
  <c r="J161" i="1" s="1"/>
  <c r="K160" i="1"/>
  <c r="H160" i="1"/>
  <c r="J160" i="1" s="1"/>
  <c r="K159" i="1"/>
  <c r="H159" i="1"/>
  <c r="J159" i="1" s="1"/>
  <c r="K158" i="1"/>
  <c r="H158" i="1"/>
  <c r="J158" i="1" s="1"/>
  <c r="K16" i="1"/>
  <c r="H16" i="1"/>
  <c r="J16" i="1" s="1"/>
  <c r="K13" i="1"/>
  <c r="H13" i="1"/>
  <c r="J13" i="1" s="1"/>
  <c r="K220" i="1"/>
  <c r="H220" i="1"/>
  <c r="J220" i="1" s="1"/>
  <c r="K219" i="1"/>
  <c r="H219" i="1"/>
  <c r="J219" i="1" s="1"/>
  <c r="K218" i="1"/>
  <c r="H218" i="1"/>
  <c r="J218" i="1" s="1"/>
  <c r="K217" i="1"/>
  <c r="H217" i="1"/>
  <c r="J217" i="1" s="1"/>
  <c r="K216" i="1"/>
  <c r="H216" i="1"/>
  <c r="J216" i="1" s="1"/>
  <c r="K215" i="1"/>
  <c r="H215" i="1"/>
  <c r="J215" i="1" s="1"/>
  <c r="K214" i="1"/>
  <c r="H214" i="1"/>
  <c r="J214" i="1" s="1"/>
  <c r="K213" i="1"/>
  <c r="H213" i="1"/>
  <c r="J213" i="1" s="1"/>
  <c r="K212" i="1"/>
  <c r="H212" i="1"/>
  <c r="J212" i="1" s="1"/>
  <c r="K211" i="1"/>
  <c r="H211" i="1"/>
  <c r="J211" i="1" s="1"/>
  <c r="K210" i="1"/>
  <c r="H210" i="1"/>
  <c r="J210" i="1" s="1"/>
  <c r="K209" i="1"/>
  <c r="H209" i="1"/>
  <c r="J209" i="1" s="1"/>
  <c r="K208" i="1"/>
  <c r="H208" i="1"/>
  <c r="J208" i="1" s="1"/>
  <c r="K207" i="1"/>
  <c r="H207" i="1"/>
  <c r="J207" i="1" s="1"/>
  <c r="K206" i="1"/>
  <c r="H206" i="1"/>
  <c r="J206" i="1" s="1"/>
  <c r="K205" i="1"/>
  <c r="H205" i="1"/>
  <c r="J205" i="1" s="1"/>
  <c r="K204" i="1"/>
  <c r="H204" i="1"/>
  <c r="J204" i="1" s="1"/>
  <c r="K203" i="1"/>
  <c r="H203" i="1"/>
  <c r="J203" i="1" s="1"/>
  <c r="K202" i="1"/>
  <c r="H202" i="1"/>
  <c r="J202" i="1" s="1"/>
  <c r="K201" i="1"/>
  <c r="H201" i="1"/>
  <c r="J201" i="1" s="1"/>
  <c r="K200" i="1"/>
  <c r="H200" i="1"/>
  <c r="J200" i="1" s="1"/>
  <c r="K199" i="1"/>
  <c r="H199" i="1"/>
  <c r="J199" i="1" s="1"/>
  <c r="K198" i="1"/>
  <c r="H198" i="1"/>
  <c r="J198" i="1" s="1"/>
  <c r="K197" i="1"/>
  <c r="H197" i="1"/>
  <c r="J197" i="1" s="1"/>
  <c r="K196" i="1"/>
  <c r="H196" i="1"/>
  <c r="J196" i="1" s="1"/>
  <c r="K195" i="1"/>
  <c r="H195" i="1"/>
  <c r="J195" i="1" s="1"/>
  <c r="K194" i="1"/>
  <c r="H194" i="1"/>
  <c r="J194" i="1" s="1"/>
  <c r="K193" i="1"/>
  <c r="H193" i="1"/>
  <c r="J193" i="1" s="1"/>
  <c r="K192" i="1"/>
  <c r="H192" i="1"/>
  <c r="J192" i="1" s="1"/>
  <c r="K191" i="1"/>
  <c r="H191" i="1"/>
  <c r="J191" i="1" s="1"/>
  <c r="K234" i="1"/>
  <c r="H234" i="1"/>
  <c r="J234" i="1" s="1"/>
  <c r="K233" i="1"/>
  <c r="H233" i="1"/>
  <c r="J233" i="1" s="1"/>
  <c r="K232" i="1"/>
  <c r="H232" i="1"/>
  <c r="J232" i="1" s="1"/>
  <c r="K231" i="1"/>
  <c r="H231" i="1"/>
  <c r="J231" i="1" s="1"/>
  <c r="K230" i="1"/>
  <c r="H230" i="1"/>
  <c r="J230" i="1" s="1"/>
  <c r="K229" i="1"/>
  <c r="H229" i="1"/>
  <c r="J229" i="1" s="1"/>
  <c r="K228" i="1"/>
  <c r="H228" i="1"/>
  <c r="J228" i="1" s="1"/>
  <c r="K227" i="1"/>
  <c r="H227" i="1"/>
  <c r="J227" i="1" s="1"/>
  <c r="K226" i="1"/>
  <c r="H226" i="1"/>
  <c r="J226" i="1" s="1"/>
  <c r="K224" i="1"/>
  <c r="H224" i="1"/>
  <c r="J224" i="1" s="1"/>
  <c r="K235" i="1"/>
  <c r="H235" i="1"/>
  <c r="J235" i="1" s="1"/>
  <c r="H236" i="1"/>
  <c r="J236" i="1" s="1"/>
  <c r="K236" i="1"/>
  <c r="H237" i="1"/>
  <c r="J237" i="1" s="1"/>
  <c r="K237" i="1"/>
  <c r="H238" i="1"/>
  <c r="J238" i="1" s="1"/>
  <c r="K238" i="1"/>
  <c r="H239" i="1"/>
  <c r="J239" i="1" s="1"/>
  <c r="K239" i="1"/>
  <c r="H240" i="1"/>
  <c r="J240" i="1" s="1"/>
  <c r="K240" i="1"/>
  <c r="H241" i="1"/>
  <c r="J241" i="1" s="1"/>
  <c r="K241" i="1"/>
  <c r="H242" i="1"/>
  <c r="J242" i="1" s="1"/>
  <c r="K242" i="1"/>
  <c r="H243" i="1"/>
  <c r="J243" i="1" s="1"/>
  <c r="K243" i="1"/>
  <c r="H244" i="1"/>
  <c r="J244" i="1" s="1"/>
  <c r="K244" i="1"/>
  <c r="H245" i="1"/>
  <c r="J245" i="1" s="1"/>
  <c r="K245" i="1"/>
  <c r="H246" i="1"/>
  <c r="J246" i="1" s="1"/>
  <c r="K246" i="1"/>
  <c r="H247" i="1"/>
  <c r="J247" i="1" s="1"/>
  <c r="K247" i="1"/>
  <c r="H248" i="1"/>
  <c r="J248" i="1" s="1"/>
  <c r="K248" i="1"/>
  <c r="H249" i="1"/>
  <c r="J249" i="1" s="1"/>
  <c r="K249" i="1"/>
  <c r="H250" i="1"/>
  <c r="J250" i="1" s="1"/>
  <c r="K250" i="1"/>
  <c r="H251" i="1"/>
  <c r="J251" i="1" s="1"/>
  <c r="K251" i="1"/>
  <c r="H252" i="1"/>
  <c r="J252" i="1" s="1"/>
  <c r="K252" i="1"/>
  <c r="H253" i="1"/>
  <c r="J253" i="1" s="1"/>
  <c r="K253" i="1"/>
  <c r="H254" i="1"/>
  <c r="J254" i="1" s="1"/>
  <c r="K254" i="1"/>
  <c r="H255" i="1"/>
  <c r="J255" i="1" s="1"/>
  <c r="K255" i="1"/>
  <c r="H256" i="1"/>
  <c r="J256" i="1" s="1"/>
  <c r="K256" i="1"/>
  <c r="H257" i="1"/>
  <c r="J257" i="1" s="1"/>
  <c r="K257" i="1"/>
  <c r="H258" i="1"/>
  <c r="J258" i="1" s="1"/>
  <c r="K258" i="1"/>
  <c r="H259" i="1"/>
  <c r="J259" i="1" s="1"/>
  <c r="K259" i="1"/>
  <c r="H260" i="1"/>
  <c r="J260" i="1" s="1"/>
  <c r="K260" i="1"/>
  <c r="H261" i="1"/>
  <c r="J261" i="1" s="1"/>
  <c r="K261" i="1"/>
  <c r="H262" i="1"/>
  <c r="J262" i="1" s="1"/>
  <c r="K262" i="1"/>
  <c r="H263" i="1"/>
  <c r="J263" i="1" s="1"/>
  <c r="K263" i="1"/>
  <c r="H264" i="1"/>
  <c r="J264" i="1" s="1"/>
  <c r="K264" i="1"/>
  <c r="H265" i="1"/>
  <c r="J265" i="1" s="1"/>
  <c r="K265" i="1"/>
  <c r="H266" i="1"/>
  <c r="J266" i="1" s="1"/>
  <c r="K266" i="1"/>
  <c r="H267" i="1"/>
  <c r="J267" i="1" s="1"/>
  <c r="K267" i="1"/>
  <c r="H268" i="1"/>
  <c r="J268" i="1" s="1"/>
  <c r="K268" i="1"/>
  <c r="H269" i="1"/>
  <c r="J269" i="1" s="1"/>
  <c r="K269" i="1"/>
  <c r="H270" i="1"/>
  <c r="J270" i="1" s="1"/>
  <c r="K270" i="1"/>
  <c r="H271" i="1"/>
  <c r="J271" i="1" s="1"/>
  <c r="K271" i="1"/>
  <c r="H272" i="1"/>
  <c r="J272" i="1" s="1"/>
  <c r="K272" i="1"/>
  <c r="H223" i="1"/>
  <c r="J223" i="1" s="1"/>
  <c r="K223" i="1"/>
  <c r="H225" i="1"/>
  <c r="J225" i="1" s="1"/>
  <c r="K225" i="1"/>
  <c r="K8" i="1"/>
  <c r="K9" i="1"/>
  <c r="K221" i="1"/>
  <c r="K222" i="1"/>
  <c r="H9" i="1"/>
  <c r="J9" i="1" s="1"/>
  <c r="H221" i="1"/>
  <c r="J221" i="1" s="1"/>
  <c r="H222" i="1"/>
  <c r="J222" i="1" s="1"/>
  <c r="H8" i="1"/>
  <c r="J8" i="1" s="1"/>
  <c r="K273" i="1" l="1"/>
  <c r="J273" i="1"/>
  <c r="J274" i="1" l="1"/>
  <c r="J275" i="1" s="1"/>
  <c r="J278" i="1"/>
  <c r="J277" i="1"/>
  <c r="K6" i="1"/>
  <c r="K275" i="1"/>
  <c r="J276" i="1" s="1"/>
  <c r="J282" i="1" l="1"/>
  <c r="J284" i="1" s="1"/>
</calcChain>
</file>

<file path=xl/sharedStrings.xml><?xml version="1.0" encoding="utf-8"?>
<sst xmlns="http://schemas.openxmlformats.org/spreadsheetml/2006/main" count="1029" uniqueCount="392">
  <si>
    <t>9-10cm</t>
  </si>
  <si>
    <t>10-11cm</t>
  </si>
  <si>
    <t>12-13cm</t>
  </si>
  <si>
    <t>13-14cm</t>
  </si>
  <si>
    <t>18-20cm</t>
  </si>
  <si>
    <t>Red ruykin</t>
  </si>
  <si>
    <t>R&amp;W ruykin</t>
  </si>
  <si>
    <t>Calico ruykin</t>
  </si>
  <si>
    <t>Red oranda</t>
  </si>
  <si>
    <t>R&amp;W oranda</t>
  </si>
  <si>
    <t>Red ranchu</t>
  </si>
  <si>
    <t>R&amp;W ranchu</t>
  </si>
  <si>
    <t>Calico ranchu</t>
  </si>
  <si>
    <t>Red comet</t>
  </si>
  <si>
    <t>R&amp;W comet</t>
  </si>
  <si>
    <t>Shubunkin</t>
  </si>
  <si>
    <t>Ваш заказ штук</t>
  </si>
  <si>
    <t>размер</t>
  </si>
  <si>
    <t>НАЗВАНИЕ</t>
  </si>
  <si>
    <t>www.wildfish.ru</t>
  </si>
  <si>
    <t xml:space="preserve"> e-mail: info@wildfish.ru</t>
  </si>
  <si>
    <t xml:space="preserve">Уважаемые Коллеги,  </t>
  </si>
  <si>
    <t>ФОРМИРОВАНИЕ ЗАКАЗА</t>
  </si>
  <si>
    <t>ОСОБЫЕ УСЛОВИЯ</t>
  </si>
  <si>
    <t xml:space="preserve">Если Вы не разделяете наше мнение, Ваш заказ будет принят к исполнению в полном объеме, но возможный   </t>
  </si>
  <si>
    <t>внесении в воду антистрессовых, антисептических препаратов.</t>
  </si>
  <si>
    <t>взаиморасчетах к следующей поставке.</t>
  </si>
  <si>
    <t>ИНФОРМАЦИОННАЯ ПОДДЕРЖКА</t>
  </si>
  <si>
    <t>Информацию об особенностях адаптации некоторых видов и схемах медикаментозного лечения Вы можете</t>
  </si>
  <si>
    <t xml:space="preserve">Мы занимаемся карантином несколько лет. Поэтому имеем уникальные, невыдуманные, работающие протоколы </t>
  </si>
  <si>
    <t xml:space="preserve">лечения по всем видам рыб. Нашим клиентам обеспечиваем реальную поддержку в ведении </t>
  </si>
  <si>
    <t xml:space="preserve">карантина на местах после получения рыбы транзитом. </t>
  </si>
  <si>
    <t>Часть коробки</t>
  </si>
  <si>
    <t>перепаковка</t>
  </si>
  <si>
    <t>транспорт</t>
  </si>
  <si>
    <t>авиа</t>
  </si>
  <si>
    <t>другое</t>
  </si>
  <si>
    <t>ИТОГО:</t>
  </si>
  <si>
    <t>E-mail:</t>
  </si>
  <si>
    <t xml:space="preserve">Московская область, южное направление. г.Подольск, ул.Б.Серпуховская 43. </t>
  </si>
  <si>
    <t xml:space="preserve">Переупаковка заключается в полной или частичной замене транспортировочной воды, замене кислорода/воздуха, </t>
  </si>
  <si>
    <t>СДЕЛАННЫЙ ВАМИ ЗАКАЗ ОЗНАЧАЕТ, ЧТО ВЫ ВНИМАТЕЛЬНО ОЗНАКОМИЛИСЬ И СОГЛАСНЫ С УСЛОВИЯМИ ПОСТАВКИ.</t>
  </si>
  <si>
    <t>ФИО получателя:</t>
  </si>
  <si>
    <t>Фирма:</t>
  </si>
  <si>
    <t>Мобильный тел.:</t>
  </si>
  <si>
    <t>Комментарий:</t>
  </si>
  <si>
    <t>№ коробки</t>
  </si>
  <si>
    <t>Ваш заказ, коробок:</t>
  </si>
  <si>
    <t>ОПЛАЧЕНО:</t>
  </si>
  <si>
    <t>К ОПЛАТЕ:</t>
  </si>
  <si>
    <t>Уменьшение плотности необходимо для того, чтобы рыба нормально перенесла транспортировку.</t>
  </si>
  <si>
    <t>1. УСЛОВИЯ ПОСТАВКИ В ПОДОЛЬСК</t>
  </si>
  <si>
    <t>2. ТРАНЗИТНАЯ ОТПРАВКА В РЕГИОНЫ</t>
  </si>
  <si>
    <t>шт. в пакете</t>
  </si>
  <si>
    <t>шт. в коробке</t>
  </si>
  <si>
    <t>Сумма, руб.</t>
  </si>
  <si>
    <t>Всего:</t>
  </si>
  <si>
    <t>скидка/наценка</t>
  </si>
  <si>
    <t>8-9cm</t>
  </si>
  <si>
    <t>к отправке:</t>
  </si>
  <si>
    <t>С Уважением, WildFish Company</t>
  </si>
  <si>
    <t>доп.коробки</t>
  </si>
  <si>
    <t xml:space="preserve">Предлагаем Вашему вниманию транзитный прайс-лист аквариумных гидробионтов, поставляемых по  </t>
  </si>
  <si>
    <t>предварительному заказу. Указанные цены не включают дополнительных расходов по транзиту рыбы за пределы</t>
  </si>
  <si>
    <t>нашего комплекса, а также любых других дополнительных расходов.</t>
  </si>
  <si>
    <t xml:space="preserve">Поставка осуществляется по предварительному заказу, согласно запланированному графику. График поставок </t>
  </si>
  <si>
    <t>опубликован на нашем сайте: http://wildfish.ru/calendar. Даты поставок могут сдвигаться, следите за графиком.</t>
  </si>
  <si>
    <t>Минимальный заказ одного вида (артикула) - 1 полный пакет, количество в пакете указано для каждого вида</t>
  </si>
  <si>
    <t>(артикула). Минимальный общий заказ - 1 полная коробка.</t>
  </si>
  <si>
    <t>Общее количество заказанных Вами пакетов должно быть кратно количеству пакетов в одной коробке</t>
  </si>
  <si>
    <t>(т.е. должно быть заказано целое количество коробок: 1, 2, 3 и т.д.).</t>
  </si>
  <si>
    <t>Для Вашего удобства подсчет коробок осуществляется автоматически.</t>
  </si>
  <si>
    <t>Пожалуйста, заполните Анкету клиента внизу прайса, это ускорит оформление Вашего заказа.</t>
  </si>
  <si>
    <t>Присылайте заказ в форме нашего прайс-листа, сохраняя его с названием вашего города, фамилии.</t>
  </si>
  <si>
    <t>Более подробную информацию об особенностях транспортировки Вы можете получить у Вашего консультанта.</t>
  </si>
  <si>
    <t>ТЕРМИНЫ И ОБОЗНАЧЕНИЯ</t>
  </si>
  <si>
    <t>ОПЛАТА  ЗАКАЗА,  СРОКИ</t>
  </si>
  <si>
    <t>Заказ считается оплаченным при поступлении полной суммы на наш счет (запросите подтверждение).</t>
  </si>
  <si>
    <t>Мы оставляем за собой право, без дополнительного уведомления:</t>
  </si>
  <si>
    <t xml:space="preserve">   - частично сократить отправляемый заказ при его неполной оплате в указанные сроки.</t>
  </si>
  <si>
    <t xml:space="preserve">   - не принимать к исполнению заказы, не присланные или не оплаченные полностью в указанные сроки.</t>
  </si>
  <si>
    <t xml:space="preserve">   - перенести на следующую поставку заказы, оплаченные после окончания срока приема оплат.</t>
  </si>
  <si>
    <t>ПАДЕЖ  ПО  ПРИБЫТИИ  В АКВАРИАЛЬНЫЙ  КОМПЛЕКС  (DOA - Dead On Arrival)</t>
  </si>
  <si>
    <t>Мы не имеем возможности контролировать экстерьерные особенности поступающих животных, можем только</t>
  </si>
  <si>
    <t>Транзит в другие регионы осуществляется авиатранспортом. Мы отправляем живой груз из аэропортов</t>
  </si>
  <si>
    <t>При отсутствии регулярных рейсов по направлению, указанному клиентом, доставка осуществляется</t>
  </si>
  <si>
    <t>в ближайший аэропорт с регулярным авиасообщением (по согласованию с клиентом).</t>
  </si>
  <si>
    <t xml:space="preserve">Отправка в регион заказов из разных стран, заявленных прибытием в Подольск в один день, возможна одним </t>
  </si>
  <si>
    <t>рейсом при условии одновременного прибытия обоих грузов в Подольск.</t>
  </si>
  <si>
    <t>В противном случае заказы из разных стран отправляются отдельно.</t>
  </si>
  <si>
    <t xml:space="preserve">Транзитная отправка производится в упаковочной таре поставщика; плотность упаковки, указанная поставщиком, </t>
  </si>
  <si>
    <t>уменьшается в 2 раза.</t>
  </si>
  <si>
    <t>Отправка без переупаковки осуществляется сразу после прибытия груза в Москву. Коробки не вскрываются,</t>
  </si>
  <si>
    <t>претензии по падежу не принимаются.</t>
  </si>
  <si>
    <t xml:space="preserve">Отправка с переупаковкой осуществляется в день поставки либо на следующий день после поставки, </t>
  </si>
  <si>
    <t>в зависимости от времени прибытия груза в Подольск и расписания авиарейсов клиента.</t>
  </si>
  <si>
    <t>При переупаковке погибшие и ослабленные животные из пакетов удаляются, учитываются как падеж.</t>
  </si>
  <si>
    <t xml:space="preserve">Животные, не пригодные к дальнейшей транспортировке, не отправляются, их стоимость учитывается при  </t>
  </si>
  <si>
    <t>ПАДЕЖ  ПО  ПРИБЫТИИ  В  РЕГИОН</t>
  </si>
  <si>
    <t>СОПРОВОДИТЕЛЬНАЯ ДОКУМЕНТАЦИЯ</t>
  </si>
  <si>
    <t xml:space="preserve">   2. Ветеринарный сертификат</t>
  </si>
  <si>
    <t>По запросу:</t>
  </si>
  <si>
    <t xml:space="preserve">   4. Счет-фактура</t>
  </si>
  <si>
    <t>О дополнительных необходимых Вам документах сообщите нам заранее.</t>
  </si>
  <si>
    <r>
      <t>100% оплата заказа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с учетом всех необходимых дополнительных расходов (переупаковка, транспортировка</t>
    </r>
  </si>
  <si>
    <r>
      <t xml:space="preserve">получить у нашего консультанта по адресу: </t>
    </r>
    <r>
      <rPr>
        <b/>
        <sz val="10"/>
        <rFont val="Arial"/>
        <family val="2"/>
        <charset val="204"/>
      </rPr>
      <t>info</t>
    </r>
    <r>
      <rPr>
        <b/>
        <sz val="10"/>
        <rFont val="Arial"/>
        <family val="2"/>
      </rPr>
      <t>@wildfish.ru</t>
    </r>
  </si>
  <si>
    <t>Более подробную информацию о сезонных особенностях золотых рыб Вы можете получить у консультанта.</t>
  </si>
  <si>
    <t>Клиент понимает, что при доставке груз передается 3-им лицам на все время транспортировки.</t>
  </si>
  <si>
    <t>Претензии в случае несвоевременной доставки, а также при поврежденной упаковке частично принимаются только</t>
  </si>
  <si>
    <t>при наличии договора на перевозку и составленном акте осмотра груза официальными лицами принимающей</t>
  </si>
  <si>
    <t>стороны (сотрудник ветслужбы, начальник смены склада, представитель фирмы на месте получения груза).</t>
  </si>
  <si>
    <t>Задержки авиарейсов и автобусов, а также отмены рейсов являются форс-мажором, в этом случае клиент должен</t>
  </si>
  <si>
    <t xml:space="preserve">следить за своим грузом в пути, чтобы своевременно совместными усилиями сделать всё возможное для </t>
  </si>
  <si>
    <t>спасения животных.</t>
  </si>
  <si>
    <t>Black moor</t>
  </si>
  <si>
    <t>Blue oranda</t>
  </si>
  <si>
    <t>Red cap oranda</t>
  </si>
  <si>
    <r>
      <t>Calico ryukin  (название красное)</t>
    </r>
    <r>
      <rPr>
        <sz val="10"/>
        <rFont val="Arial"/>
        <family val="2"/>
        <charset val="204"/>
      </rPr>
      <t>: Рискованная позиция, претензии по падежу не принимаются</t>
    </r>
  </si>
  <si>
    <r>
      <rPr>
        <b/>
        <sz val="10"/>
        <color indexed="12"/>
        <rFont val="Arial"/>
        <family val="2"/>
        <charset val="204"/>
      </rPr>
      <t>Red/black butterfly (название синее)</t>
    </r>
    <r>
      <rPr>
        <sz val="10"/>
        <rFont val="Arial"/>
        <family val="2"/>
        <charset val="204"/>
      </rPr>
      <t>: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количество рыбы ограничено; в случае, если на момент отправки рыбы </t>
    </r>
  </si>
  <si>
    <t>не будет в наличии, поставщик сделает замену на свое усмотрение, претензии не принимаются.</t>
  </si>
  <si>
    <t>Плотность паковки не зависит от нас, ее устанавливает поставщик в зависимости от сезонности.</t>
  </si>
  <si>
    <t>Счет №:</t>
  </si>
  <si>
    <t>А1,П4</t>
  </si>
  <si>
    <t>7-8cm</t>
  </si>
  <si>
    <t>АДАПТАЦИЯ</t>
  </si>
  <si>
    <t>И ЛЕЧЕНИЕ</t>
  </si>
  <si>
    <t>Wakin</t>
  </si>
  <si>
    <t xml:space="preserve">При отсутствии заказанного размера поставщик меняет размер +/-1 по умолчанию. Если Вы хотите получить </t>
  </si>
  <si>
    <t>Внимание! При отсутствии списка замен поставщик делает замены на свое усмотрение, претензии не принимаются!</t>
  </si>
  <si>
    <t>название</t>
  </si>
  <si>
    <t xml:space="preserve">размер </t>
  </si>
  <si>
    <t>в пак</t>
  </si>
  <si>
    <t>в кор</t>
  </si>
  <si>
    <t>цена, руб.</t>
  </si>
  <si>
    <t>заказ, шт</t>
  </si>
  <si>
    <t>сумма, руб.</t>
  </si>
  <si>
    <t>часть коробки</t>
  </si>
  <si>
    <t>Пожалуйста, копируйте строчку прайса целиком.</t>
  </si>
  <si>
    <t>Домодедово, Внуково. Стоимость доставки определяется компанией-перевозчиком.</t>
  </si>
  <si>
    <t>Доставка (авиа, авто или самовывоз):</t>
  </si>
  <si>
    <t>Аэропорт, город (для авиа):</t>
  </si>
  <si>
    <t>На сколько голов нужна ветсправка:</t>
  </si>
  <si>
    <t>Полезные ссылки:</t>
  </si>
  <si>
    <t>Акции и скидки</t>
  </si>
  <si>
    <t>Адаптация и карантин</t>
  </si>
  <si>
    <t>Все прайсы WildFish.RU</t>
  </si>
  <si>
    <t>Китай-2 опт</t>
  </si>
  <si>
    <t>Китай-4 мелкий опт</t>
  </si>
  <si>
    <t>WildFish.RU</t>
  </si>
  <si>
    <t xml:space="preserve">Размер рыбы считается от кончика носа до кончика хвоста в расправленном состоянии. В пакете с заказанным </t>
  </si>
  <si>
    <t xml:space="preserve">размером может находиться до 10% рыбы предыдущего и последующего размеров, это особенность сортировки </t>
  </si>
  <si>
    <t xml:space="preserve">При оформлении претензий по размеру рыбы необходимо сделать минимум 2 фото по каждой претензионной </t>
  </si>
  <si>
    <t>позиции: фото всей рыбы из пакета в аквариуме с линейкой и фото 1-2 рыб вне аквариума с линейкой. Претензии</t>
  </si>
  <si>
    <t>по размеру без фото или с 1 фото отдельной рыбы с линейкой - не рассматриваются.</t>
  </si>
  <si>
    <t>Мы информируем Вас о наличии "рискованных" позиций в прайс-листе заблаговременно (красные названия).</t>
  </si>
  <si>
    <t>финансовый риск по заказанным "рискованным" позициям клиент полностью принимает на себя.</t>
  </si>
  <si>
    <t>в наличии, состав цветовых вариаций и пропорции не фиксированы, на усмотрение поставщика.</t>
  </si>
  <si>
    <r>
      <rPr>
        <b/>
        <sz val="10"/>
        <rFont val="Arial"/>
        <family val="2"/>
        <charset val="204"/>
      </rPr>
      <t>Микс</t>
    </r>
    <r>
      <rPr>
        <sz val="10"/>
        <rFont val="Arial"/>
        <family val="2"/>
        <charset val="204"/>
      </rPr>
      <t xml:space="preserve"> - содержит более одной цветовой вариации данного вида в пакете, но не обязательно все из представленных </t>
    </r>
  </si>
  <si>
    <t>Для размеров 3-5см и 5-6см претензии по несоответствию размеру не принимаются.</t>
  </si>
  <si>
    <t>6-7cm</t>
  </si>
  <si>
    <t>5-6cm</t>
  </si>
  <si>
    <t>Calico telescope</t>
  </si>
  <si>
    <t>3-5cm</t>
  </si>
  <si>
    <t>Calico oranda</t>
  </si>
  <si>
    <t>Контакты: +7(962)958-77-11, info@wildfish.ru. Московская область, г.Подольск, ул. Б.Серпуховская 43.</t>
  </si>
  <si>
    <t>14-15cm</t>
  </si>
  <si>
    <t>15-16cm</t>
  </si>
  <si>
    <t>16-18cm</t>
  </si>
  <si>
    <r>
      <rPr>
        <b/>
        <sz val="10"/>
        <color indexed="10"/>
        <rFont val="Arial"/>
        <family val="2"/>
        <charset val="204"/>
      </rPr>
      <t>АКЦИЯ!</t>
    </r>
    <r>
      <rPr>
        <sz val="10"/>
        <rFont val="Arial"/>
        <family val="2"/>
        <charset val="204"/>
      </rPr>
      <t xml:space="preserve"> Суммарный заказ таких позиций - не более 50% от общего объема заказа из страны.</t>
    </r>
  </si>
  <si>
    <t>Падеж не списывается. Предложение ограничено.</t>
  </si>
  <si>
    <t>Мы оставляем за собой право отказать в приеме заявки по любой причине.</t>
  </si>
  <si>
    <t>цена, у.е.</t>
  </si>
  <si>
    <t xml:space="preserve">   - пересчитать цены в рублях для неоплаченного заказа, если курс у.е. повысился (для оплаченных заказов цены</t>
  </si>
  <si>
    <t xml:space="preserve">Black butterfly </t>
  </si>
  <si>
    <t>Red butterfly</t>
  </si>
  <si>
    <t>Цены могут меняться (+/- 20%) в зависимости от курса у.е. ($ЦБ+5%), сезонности и плотности паковки.</t>
  </si>
  <si>
    <r>
      <t xml:space="preserve">Цена, руб.
</t>
    </r>
    <r>
      <rPr>
        <sz val="8"/>
        <color indexed="55"/>
        <rFont val="Arial Cyr"/>
        <charset val="204"/>
      </rPr>
      <t>(курс $ + 5%)</t>
    </r>
  </si>
  <si>
    <t>Black ranchu</t>
  </si>
  <si>
    <t>Курс $ ЦБ</t>
  </si>
  <si>
    <t>Assorted butterfly</t>
  </si>
  <si>
    <t>Assorted ryukin</t>
  </si>
  <si>
    <t>Assorted oranda</t>
  </si>
  <si>
    <t>Assorted ranchu</t>
  </si>
  <si>
    <t>Assorted comet</t>
  </si>
  <si>
    <t xml:space="preserve">     не пересчитываются). Курс может пересчитываться ежедневно либо постфактум, на момент оплаты заказа.</t>
  </si>
  <si>
    <t>White oranda</t>
  </si>
  <si>
    <t>Chocolate oranda</t>
  </si>
  <si>
    <t>Red bubble eye</t>
  </si>
  <si>
    <t>Red telescope</t>
  </si>
  <si>
    <t>White ryukin</t>
  </si>
  <si>
    <t>Учитывая практику перевозок живого товара, мы допускаем потери животных при транспортировке на сумму,</t>
  </si>
  <si>
    <t>не превышающую 10% от общей стоимости заказа. Потери более 10% рассматриваются индивидуально.</t>
  </si>
  <si>
    <t xml:space="preserve">Пожалуйста, сделайте фото и пришлите их на info@wildfish.ru. Претензии без фото не рассматриваются. </t>
  </si>
  <si>
    <t>Сфотографируйте нераскрытый пакет (в кадре должен быть весь пакет с нашей завязкой), а затем погибших рыб</t>
  </si>
  <si>
    <t>на светлом фоне в один слой, чтобы их можно было идентифицировать и сосчитать. В сопроводительном письме</t>
  </si>
  <si>
    <t>укажите код, название и количество каждой претензионной позиции: "название - размер - количество".</t>
  </si>
  <si>
    <t>В противном случае идентификация и пересчет - на наше усмотрение.</t>
  </si>
  <si>
    <t xml:space="preserve">Претензии принимаются в день получения груза, но не позднее 24 часов после перепаковки. </t>
  </si>
  <si>
    <t>Время перепаковки указано в паклисте, который прилагается к грузу.</t>
  </si>
  <si>
    <t xml:space="preserve">Оставляем за собой право не рассматривать претензии, поступившие позднее. </t>
  </si>
  <si>
    <t>Оплата (физлицо или юрлицо):</t>
  </si>
  <si>
    <t>Телескоп чёрный</t>
  </si>
  <si>
    <t>Телескоп чёрный отборный</t>
  </si>
  <si>
    <t>Телескоп красный</t>
  </si>
  <si>
    <t>Телескоп ситцевый</t>
  </si>
  <si>
    <t>Телескоп-бабочка чёрный</t>
  </si>
  <si>
    <t>Телескоп-бабочка красный</t>
  </si>
  <si>
    <t>Телескоп-бабочка микс</t>
  </si>
  <si>
    <t>Риукин красный</t>
  </si>
  <si>
    <t>Риукин красно-белый</t>
  </si>
  <si>
    <t>Риукин белый</t>
  </si>
  <si>
    <t>Риукин ситцевый</t>
  </si>
  <si>
    <t>Риукин микс</t>
  </si>
  <si>
    <t>Оранда красная</t>
  </si>
  <si>
    <t>Оранда красно-белая</t>
  </si>
  <si>
    <t>Оранда белая</t>
  </si>
  <si>
    <t>Оранда ситцевая</t>
  </si>
  <si>
    <t>Оранда шоколадная</t>
  </si>
  <si>
    <t>Оранда голубая</t>
  </si>
  <si>
    <t>Оранда микс</t>
  </si>
  <si>
    <t>Оранда красная шапочка</t>
  </si>
  <si>
    <t>Ранчу красный</t>
  </si>
  <si>
    <t>Ранчу красно-белый</t>
  </si>
  <si>
    <t>Ранчу ситцевый</t>
  </si>
  <si>
    <t>Ранчу чёрный</t>
  </si>
  <si>
    <t>Ранчу микс</t>
  </si>
  <si>
    <t>Комета красная</t>
  </si>
  <si>
    <t>Комета красная отборная</t>
  </si>
  <si>
    <t>Комета красно-белая</t>
  </si>
  <si>
    <t>Комета красно-белая отборная</t>
  </si>
  <si>
    <t>Комета ситцевая</t>
  </si>
  <si>
    <t>Комета ситцевая отборная</t>
  </si>
  <si>
    <t>Комета микс</t>
  </si>
  <si>
    <t>Комета микс отборная</t>
  </si>
  <si>
    <t>Вэйкин</t>
  </si>
  <si>
    <t>Вэйкин отборный</t>
  </si>
  <si>
    <r>
      <t>"</t>
    </r>
    <r>
      <rPr>
        <b/>
        <sz val="10"/>
        <rFont val="Arial"/>
        <family val="2"/>
        <charset val="204"/>
      </rPr>
      <t>Поставка:</t>
    </r>
    <r>
      <rPr>
        <sz val="10"/>
        <rFont val="Arial"/>
        <family val="2"/>
      </rPr>
      <t xml:space="preserve">", </t>
    </r>
    <r>
      <rPr>
        <b/>
        <sz val="10"/>
        <rFont val="Arial"/>
        <family val="2"/>
        <charset val="204"/>
      </rPr>
      <t>"дата поставки", "срок поставки"</t>
    </r>
    <r>
      <rPr>
        <sz val="10"/>
        <rFont val="Arial"/>
        <family val="2"/>
      </rPr>
      <t xml:space="preserve"> - дата планируемого прибытия поставки в наш аквакомплекс </t>
    </r>
  </si>
  <si>
    <t xml:space="preserve">                                                                              в Подольске.</t>
  </si>
  <si>
    <r>
      <t>"</t>
    </r>
    <r>
      <rPr>
        <b/>
        <sz val="10"/>
        <rFont val="Arial"/>
        <family val="2"/>
        <charset val="204"/>
      </rPr>
      <t>Заявки до:</t>
    </r>
    <r>
      <rPr>
        <sz val="10"/>
        <rFont val="Arial"/>
        <family val="2"/>
      </rPr>
      <t xml:space="preserve">", </t>
    </r>
    <r>
      <rPr>
        <b/>
        <sz val="10"/>
        <rFont val="Arial"/>
        <family val="2"/>
        <charset val="204"/>
      </rPr>
      <t>"окончание приема заявок"</t>
    </r>
    <r>
      <rPr>
        <sz val="10"/>
        <rFont val="Arial"/>
        <family val="2"/>
      </rPr>
      <t xml:space="preserve"> - дата окончания приема заявок и предоплат на указанную поставку.</t>
    </r>
  </si>
  <si>
    <t>Китая. При перепаковке мы проверяем соответствие реального размера большинства рыб заявленному.</t>
  </si>
  <si>
    <r>
      <t xml:space="preserve">При смене сезонов в связи с погодными условиями в Китае </t>
    </r>
    <r>
      <rPr>
        <b/>
        <sz val="10"/>
        <rFont val="Arial"/>
        <family val="2"/>
        <charset val="204"/>
      </rPr>
      <t xml:space="preserve">плотность паковки рыбы может быть уменьшена </t>
    </r>
  </si>
  <si>
    <r>
      <t xml:space="preserve">на 10-20%, соответственно увеличивается цена рыбы </t>
    </r>
    <r>
      <rPr>
        <sz val="10"/>
        <rFont val="Arial"/>
        <family val="2"/>
        <charset val="204"/>
      </rPr>
      <t>(стоимость пакета остается примерно одинаковой).</t>
    </r>
  </si>
  <si>
    <t>Некоторые виды золотых рыб хуже других переносят дорогу, и их заказ связан с определенным риском.</t>
  </si>
  <si>
    <t>поделиться опытом предыдущих поставок. Претензии по экстерьеру не принимаются, цены не пересчитываются.</t>
  </si>
  <si>
    <t>только заказанный размер, то указывайте в каждой заявке: «размер не менять» и предусмотрите расширенный</t>
  </si>
  <si>
    <t>список замен.</t>
  </si>
  <si>
    <t>При составлении заказа просим учитывать особенности транспортировки определенных видов - а именно:</t>
  </si>
  <si>
    <t>золотые рыбки и другие холодноводные виды - в коробку добавляются охлаждающие пакеты по сезону.</t>
  </si>
  <si>
    <t>Ваш заказ должен быть сформирован и отправлен нам (запросите подтверждение), не позднее заявленной даты</t>
  </si>
  <si>
    <t>окончания приема заявок и предоплат.</t>
  </si>
  <si>
    <r>
      <t xml:space="preserve">и т.п.) </t>
    </r>
    <r>
      <rPr>
        <b/>
        <sz val="10"/>
        <rFont val="Arial"/>
        <family val="2"/>
        <charset val="204"/>
      </rPr>
      <t>должна быть произведена не позднее окончания приема заявок и предоплат.</t>
    </r>
  </si>
  <si>
    <t>ИЗМЕНЕНИЕ  ИЛИ  ДОПОЛНЕНИЕ  ЗАКАЗА,  ОТКАЗ  ОТ  ЗАКАЗА,  СРОКИ</t>
  </si>
  <si>
    <t xml:space="preserve">Вы можете изменить свой заказ до окончания приема заявок, если Ваш заказ не выполняется по </t>
  </si>
  <si>
    <t xml:space="preserve">предварительному резерву (т.е. если он уже не отправлен поставщику до окончания приема заявок, о чем </t>
  </si>
  <si>
    <t xml:space="preserve">мы дополнительно уведомляем Вас по e-mail или телефону). Если сумма заказа после его изменения увеличилась, </t>
  </si>
  <si>
    <t>доплатить разницу нужно до окончания приема заявок; позднее - по письменной договоренности с нами.</t>
  </si>
  <si>
    <t>Вы можете дополнить свой заказ (добавить коробки) и оплатить его до окончания приема заявок.</t>
  </si>
  <si>
    <t xml:space="preserve">Вы можете отменить свой заказ до окончания приема заявок, если Ваш заказ не выполняется по </t>
  </si>
  <si>
    <t>мы дополнительно уведомляем Вас по e-mail или телефону).</t>
  </si>
  <si>
    <t xml:space="preserve">Вы не можете изменить свой заказ после окончания приема заявок и/или после отправки заказа поставщику, </t>
  </si>
  <si>
    <t>можете только дать дополнительный список замен для заказа.</t>
  </si>
  <si>
    <t xml:space="preserve">Вы не можете отменить свой заказ после окончания приема заявок и/или после отправки заказа поставщику. </t>
  </si>
  <si>
    <t xml:space="preserve">Форс-мажорные ситуации не рассматриваются, претензии не принимаются, товар отправляется по утвержденному </t>
  </si>
  <si>
    <t>графику и маршруту, деньги не возвращаются.</t>
  </si>
  <si>
    <t>ИЗМЕНЕНИЕ  СПОСОБА  ДОСТАВКИ,  СРОКИ</t>
  </si>
  <si>
    <t xml:space="preserve">Вы можете изменить способ доставки товара из нашего аквакомплекса до Вас не менее чем за 4 дня до даты </t>
  </si>
  <si>
    <t xml:space="preserve">поставки. Доступность нового способа доставки утверждается отделом логистики в течение суток. Если стоимость </t>
  </si>
  <si>
    <t xml:space="preserve">нового способа доставки дороже предыдущего, то разницу нужно оплатить не менее чем за 3 дня до даты поставки. </t>
  </si>
  <si>
    <t xml:space="preserve">Вы не можете изменить способ доставки менее чем за 3 дня до даты поставки. Исключение: если любой способ </t>
  </si>
  <si>
    <t>доставки заменяется на самовывоз.</t>
  </si>
  <si>
    <r>
      <t xml:space="preserve">Претензии по падежу принимаются </t>
    </r>
    <r>
      <rPr>
        <u/>
        <sz val="10"/>
        <rFont val="Arial"/>
        <family val="2"/>
        <charset val="204"/>
      </rPr>
      <t>только</t>
    </r>
    <r>
      <rPr>
        <sz val="10"/>
        <rFont val="Arial"/>
        <family val="2"/>
        <charset val="204"/>
      </rPr>
      <t xml:space="preserve"> при получении рыбы в нашем комплексе.</t>
    </r>
  </si>
  <si>
    <t>Претензии по падежу в период с июня по август включительно - не принимаются.</t>
  </si>
  <si>
    <t>Приблизительная стоимость авиаперевозки согласовывается с клиентом до оплаты счета. Точная стоимость</t>
  </si>
  <si>
    <t>авиаперевозки зависит от веса отправляемого груза и объявляется после отправки груза в регион. Пересчет</t>
  </si>
  <si>
    <t xml:space="preserve">стоимости перелета с приблизительной на фактическую производится после получения данных от авиаперевозчика, </t>
  </si>
  <si>
    <t>в течение 5-7 рабочих дней после поставки.</t>
  </si>
  <si>
    <t>настроен на постоянное взаимовыгодное сотрудничество и на диалог в конструктивном ключе, то в любой ситуации</t>
  </si>
  <si>
    <t>мы всегда идем навстречу клиенту и стараемся предоставлять наилучшие условия, в разумных пределах.</t>
  </si>
  <si>
    <t xml:space="preserve">В условиях поставки перечислены гарантированные сроки и способы взаимодействия с клиентом. Но если клиент </t>
  </si>
  <si>
    <t xml:space="preserve">Условия поставки действительны только для прайса на указанную дату поставки и в дальнейшем могут быть </t>
  </si>
  <si>
    <t>изменены без предварительного уведомления.</t>
  </si>
  <si>
    <r>
      <t>"</t>
    </r>
    <r>
      <rPr>
        <b/>
        <sz val="10"/>
        <rFont val="Arial"/>
        <family val="2"/>
        <charset val="204"/>
      </rPr>
      <t>Действует до:</t>
    </r>
    <r>
      <rPr>
        <sz val="10"/>
        <rFont val="Arial"/>
        <family val="2"/>
      </rPr>
      <t>" - дата, до которой поставщиком гарантируется актуальность цен и спецпредложений в прайсе.</t>
    </r>
  </si>
  <si>
    <t>Black oranda</t>
  </si>
  <si>
    <t>Оранда чёрная</t>
  </si>
  <si>
    <t>Assorted telescope</t>
  </si>
  <si>
    <t>Телескоп микс</t>
  </si>
  <si>
    <t>Sakura ryukin (short tail)</t>
  </si>
  <si>
    <t>Риукин короткохвостый сакура отборный</t>
  </si>
  <si>
    <t>Red ruykin (short tail)</t>
  </si>
  <si>
    <t>Риукин короткохвостый красный отборный</t>
  </si>
  <si>
    <t>R&amp;W ruykin (short tail)</t>
  </si>
  <si>
    <t>Риукин короткохвостый красно-белый отборный</t>
  </si>
  <si>
    <t>Calico ryukin (short tail)</t>
  </si>
  <si>
    <t>Assorted ryukin (short tail)</t>
  </si>
  <si>
    <t>Риукин короткохвостый микс отборный</t>
  </si>
  <si>
    <t>ИНН и реквизиты "Меркурия":</t>
  </si>
  <si>
    <t>Оранда чёрная отборная</t>
  </si>
  <si>
    <t>Оранда красная шапочка отборная</t>
  </si>
  <si>
    <t>Отправка другими видами транспорта осуществляется под ответственность получателя. Никакие претензии при</t>
  </si>
  <si>
    <t>отправке грузов любым транспортом, кроме авиа, не принимаются, всю финансовую ответственность несет клиент.</t>
  </si>
  <si>
    <t>Фото от поставщика</t>
  </si>
  <si>
    <t>График поставок</t>
  </si>
  <si>
    <t>Важно!</t>
  </si>
  <si>
    <t>УСЛОВИЯ ПОСТАВКИ</t>
  </si>
  <si>
    <t>КАК ЗАКАЗАТЬ</t>
  </si>
  <si>
    <t>Анкета клиента (заполняется клиентом)</t>
  </si>
  <si>
    <t>факт.гол.:</t>
  </si>
  <si>
    <t>доп.перепаковки</t>
  </si>
  <si>
    <t>ветсправка (минимум)</t>
  </si>
  <si>
    <t>WildFish Транзит</t>
  </si>
  <si>
    <t xml:space="preserve"> Тел. +7(962)958-77-66</t>
  </si>
  <si>
    <r>
      <t xml:space="preserve">Все прайсы здесь </t>
    </r>
    <r>
      <rPr>
        <u/>
        <sz val="10"/>
        <color indexed="12"/>
        <rFont val="Arial"/>
        <family val="2"/>
        <charset val="204"/>
      </rPr>
      <t>http://wildfish.ru/opt</t>
    </r>
    <r>
      <rPr>
        <sz val="10"/>
        <rFont val="Arial"/>
        <family val="2"/>
        <charset val="204"/>
      </rPr>
      <t>, следите за обновлениями.</t>
    </r>
  </si>
  <si>
    <r>
      <t xml:space="preserve">График поставок: </t>
    </r>
    <r>
      <rPr>
        <u/>
        <sz val="10"/>
        <color indexed="12"/>
        <rFont val="Arial"/>
        <family val="2"/>
        <charset val="204"/>
      </rPr>
      <t>http://wildfish.ru/calendar</t>
    </r>
    <r>
      <rPr>
        <sz val="10"/>
        <rFont val="Arial"/>
        <family val="2"/>
        <charset val="204"/>
      </rPr>
      <t>.</t>
    </r>
  </si>
  <si>
    <r>
      <t xml:space="preserve">Как сделать заказ: </t>
    </r>
    <r>
      <rPr>
        <u/>
        <sz val="10"/>
        <color indexed="12"/>
        <rFont val="Arial"/>
        <family val="2"/>
        <charset val="204"/>
      </rPr>
      <t>http://wildfish.ru/tranzit</t>
    </r>
    <r>
      <rPr>
        <sz val="10"/>
        <rFont val="Arial"/>
        <family val="2"/>
        <charset val="204"/>
      </rPr>
      <t>.</t>
    </r>
  </si>
  <si>
    <r>
      <t xml:space="preserve">Рекомендации по адаптации и карантину: </t>
    </r>
    <r>
      <rPr>
        <u/>
        <sz val="10"/>
        <color indexed="12"/>
        <rFont val="Arial"/>
        <family val="2"/>
        <charset val="204"/>
      </rPr>
      <t>http://www.wildfish.ru/karantin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</si>
  <si>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Скидки и акции: </t>
    </r>
    <r>
      <rPr>
        <u/>
        <sz val="10"/>
        <color indexed="12"/>
        <rFont val="Arial"/>
        <family val="2"/>
        <charset val="204"/>
      </rPr>
      <t>http://wildfish.ru/sale</t>
    </r>
  </si>
  <si>
    <t>Всем:</t>
  </si>
  <si>
    <t xml:space="preserve">   1. Паклист (в электронном виде за день до поставки)</t>
  </si>
  <si>
    <t xml:space="preserve">   3. Накладная (ТОРГ-12)</t>
  </si>
  <si>
    <t>Риукин короткохвостый ситцевый отборный</t>
  </si>
  <si>
    <r>
      <rPr>
        <b/>
        <sz val="10"/>
        <rFont val="Arial"/>
        <family val="2"/>
        <charset val="204"/>
      </rPr>
      <t>"Кормовые" виды (Grade B)</t>
    </r>
    <r>
      <rPr>
        <sz val="10"/>
        <rFont val="Arial"/>
        <family val="2"/>
        <charset val="204"/>
      </rPr>
      <t xml:space="preserve"> - претензии по размеру, экстерьеру и падежу не принимаются.</t>
    </r>
  </si>
  <si>
    <t>Chocolate body(red pom)</t>
  </si>
  <si>
    <t>ЗАМЕНЫ (не менее 2 пакетов на каждую заказанную коробку):</t>
  </si>
  <si>
    <r>
      <rPr>
        <b/>
        <sz val="10"/>
        <color rgb="FFFF0000"/>
        <rFont val="Arial Cyr"/>
        <charset val="204"/>
      </rPr>
      <t>АКЦИЯ!</t>
    </r>
    <r>
      <rPr>
        <b/>
        <sz val="10"/>
        <color indexed="12"/>
        <rFont val="Arial Cyr"/>
        <charset val="204"/>
      </rPr>
      <t xml:space="preserve"> </t>
    </r>
    <r>
      <rPr>
        <b/>
        <sz val="10"/>
        <rFont val="Arial Cyr"/>
        <charset val="204"/>
      </rPr>
      <t>Заказы на полкоробки!</t>
    </r>
  </si>
  <si>
    <t>Водяные глазки красные</t>
  </si>
  <si>
    <t>R&amp;W bubble eye</t>
  </si>
  <si>
    <t>Assorted bubble eye</t>
  </si>
  <si>
    <t>Celestial eye</t>
  </si>
  <si>
    <t>Calico butterfly</t>
  </si>
  <si>
    <t>Телескоп-бабочка ситцевый</t>
  </si>
  <si>
    <t>Tri-color ryukin</t>
  </si>
  <si>
    <t>Риукин трёхцветный</t>
  </si>
  <si>
    <t>R&amp;B oranda</t>
  </si>
  <si>
    <t>Оранда красно-чёрная</t>
  </si>
  <si>
    <t xml:space="preserve">Broad Tail Red oranda </t>
  </si>
  <si>
    <t xml:space="preserve">Broad Tail R&amp;W  oranda </t>
  </si>
  <si>
    <t xml:space="preserve">Broad Tail Calico oranda </t>
  </si>
  <si>
    <t xml:space="preserve">Assorted Broad Tail oranda </t>
  </si>
  <si>
    <t xml:space="preserve">Short tail Red oranda </t>
  </si>
  <si>
    <t>Оранда короткохвостая красная</t>
  </si>
  <si>
    <t xml:space="preserve">Short tail Calico  oranda </t>
  </si>
  <si>
    <t>Оранда короткохвостая ситцевая</t>
  </si>
  <si>
    <t xml:space="preserve">Assorted Short tail oranda </t>
  </si>
  <si>
    <t>Оранда короткохвостая микс</t>
  </si>
  <si>
    <t>Жемчужинка красно-белая</t>
  </si>
  <si>
    <t>Помпон</t>
  </si>
  <si>
    <t>20-22cm</t>
  </si>
  <si>
    <r>
      <t xml:space="preserve"> В коробке 4 пакета. Перепаковка +600р./кор., доп.коробки 350р./шт., большие коробки 700р./шт. Доставка до точки отправления от 700р./заказ, ветсправка от 250р. </t>
    </r>
    <r>
      <rPr>
        <b/>
        <sz val="9"/>
        <rFont val="Arial Cyr"/>
        <charset val="204"/>
      </rPr>
      <t>100% предоплата.</t>
    </r>
  </si>
  <si>
    <t>Звездочёт</t>
  </si>
  <si>
    <t>Риукин красный отборный</t>
  </si>
  <si>
    <t>Риукин красно-белый отборный</t>
  </si>
  <si>
    <t>Риукин ситцевый отборный</t>
  </si>
  <si>
    <t>Риукин микс отборный</t>
  </si>
  <si>
    <t>Оранда красная отборная</t>
  </si>
  <si>
    <t>Оранда красно-белая отборная</t>
  </si>
  <si>
    <t>Оранда микс отборная</t>
  </si>
  <si>
    <t>6-8cm</t>
  </si>
  <si>
    <t>7-9cm</t>
  </si>
  <si>
    <t>Оранда широкохвостая красная отборная</t>
  </si>
  <si>
    <t>Оранда широкохвостая красно-белая отборная</t>
  </si>
  <si>
    <t>Оранда широкохвостая ситцевая отборная</t>
  </si>
  <si>
    <t>Оранда широкохвостая микс отборная</t>
  </si>
  <si>
    <t>Оранда короткохвостая красная отборная</t>
  </si>
  <si>
    <t>Оранда короткохвостая ситцевая отборная</t>
  </si>
  <si>
    <t>Оранда короткохвостая микс отборная</t>
  </si>
  <si>
    <t>8-10cm</t>
  </si>
  <si>
    <t>Водяные глазки красно-белые отборные</t>
  </si>
  <si>
    <t>9-11cm</t>
  </si>
  <si>
    <t>Риукин трёхцветный отборный</t>
  </si>
  <si>
    <t>Оранда ситцевая отборная</t>
  </si>
  <si>
    <t>R&amp;W pearlscale</t>
  </si>
  <si>
    <t>Водяные глазки красные отборные</t>
  </si>
  <si>
    <t>Водяные глазки микс отборные</t>
  </si>
  <si>
    <t>Ранчу красный отборный</t>
  </si>
  <si>
    <t>Ранчу красно-белый отборный</t>
  </si>
  <si>
    <t>Ранчу ситцевый отборный</t>
  </si>
  <si>
    <t>Ранчу микс отборный</t>
  </si>
  <si>
    <t>R&amp;B ryukin</t>
  </si>
  <si>
    <t>Риукин красно-чёрный</t>
  </si>
  <si>
    <t>Red/black telescope</t>
  </si>
  <si>
    <t>Телескоп красно-черный</t>
  </si>
  <si>
    <t>Broad tail black oranda</t>
  </si>
  <si>
    <t>Оранда широкохвостая черная</t>
  </si>
  <si>
    <t>4-6cm</t>
  </si>
  <si>
    <t>5-7cm</t>
  </si>
  <si>
    <t>Calico bubble eye</t>
  </si>
  <si>
    <t>Водяные глазки ситцевые</t>
  </si>
  <si>
    <t>Водяные глазки ситцевые отборные</t>
  </si>
  <si>
    <t>11-13cm</t>
  </si>
  <si>
    <t>Оранда широкохвостая черная отборная</t>
  </si>
  <si>
    <t>Водяные глазки микс</t>
  </si>
  <si>
    <r>
      <t xml:space="preserve">КИТАЙ мелкий опт транзит. </t>
    </r>
    <r>
      <rPr>
        <sz val="12"/>
        <rFont val="Arial Cyr"/>
        <charset val="204"/>
      </rPr>
      <t>Поставка 05-08.04, заявки до 25.03, оплата 26.03.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</si>
</sst>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"/>
    <numFmt numFmtId="165" formatCode="[$$-409]#,##0.00"/>
    <numFmt numFmtId="166" formatCode="\$#,##0.000_);[Red]\(\$#,##0.000\)"/>
    <numFmt numFmtId="167" formatCode="_(* #,##0.00_);_(* \(#,##0.00\);_(* &quot;-&quot;??_);_(@_)"/>
  </numFmts>
  <fonts count="7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10"/>
      <color indexed="12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u/>
      <sz val="14"/>
      <name val="Arial"/>
      <family val="2"/>
      <charset val="204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 Cyr"/>
      <charset val="204"/>
    </font>
    <font>
      <sz val="1"/>
      <name val="Arial Cyr"/>
      <charset val="204"/>
    </font>
    <font>
      <i/>
      <sz val="1"/>
      <color indexed="9"/>
      <name val="Arial Cyr"/>
      <charset val="204"/>
    </font>
    <font>
      <sz val="1"/>
      <color indexed="9"/>
      <name val="Arial Cyr"/>
      <charset val="204"/>
    </font>
    <font>
      <sz val="1"/>
      <color indexed="10"/>
      <name val="Arial"/>
      <family val="2"/>
    </font>
    <font>
      <sz val="12"/>
      <name val="Arial Cyr"/>
      <charset val="204"/>
    </font>
    <font>
      <b/>
      <sz val="8"/>
      <color indexed="9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  <charset val="204"/>
    </font>
    <font>
      <sz val="9"/>
      <name val="Arial Cyr"/>
      <charset val="204"/>
    </font>
    <font>
      <sz val="10"/>
      <color indexed="10"/>
      <name val="Arial"/>
      <family val="2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Arial Cyr"/>
      <charset val="204"/>
    </font>
    <font>
      <sz val="9"/>
      <name val="Arial"/>
      <family val="2"/>
      <charset val="204"/>
    </font>
    <font>
      <sz val="10.5"/>
      <name val="Arial Narrow"/>
      <family val="2"/>
      <charset val="204"/>
    </font>
    <font>
      <b/>
      <sz val="13"/>
      <name val="Arial Narrow"/>
      <family val="2"/>
      <charset val="204"/>
    </font>
    <font>
      <b/>
      <sz val="10.5"/>
      <name val="Arial Narrow"/>
      <family val="2"/>
      <charset val="204"/>
    </font>
    <font>
      <sz val="10.5"/>
      <color indexed="9"/>
      <name val="Arial Narrow"/>
      <family val="2"/>
      <charset val="204"/>
    </font>
    <font>
      <b/>
      <sz val="10.5"/>
      <color indexed="9"/>
      <name val="Arial Narrow"/>
      <family val="2"/>
      <charset val="204"/>
    </font>
    <font>
      <b/>
      <sz val="13"/>
      <color indexed="9"/>
      <name val="Arial Narrow"/>
      <family val="2"/>
      <charset val="204"/>
    </font>
    <font>
      <sz val="13"/>
      <name val="Arial Narrow"/>
      <family val="2"/>
      <charset val="204"/>
    </font>
    <font>
      <b/>
      <sz val="9"/>
      <name val="Arial Cyr"/>
      <charset val="204"/>
    </font>
    <font>
      <sz val="8"/>
      <color indexed="55"/>
      <name val="Arial Cyr"/>
      <charset val="204"/>
    </font>
    <font>
      <i/>
      <sz val="9"/>
      <name val="Arial Cyr"/>
      <charset val="204"/>
    </font>
    <font>
      <b/>
      <sz val="11"/>
      <name val="Arial"/>
      <family val="2"/>
    </font>
    <font>
      <u/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0.5"/>
      <color rgb="FF0000FF"/>
      <name val="Arial Narrow"/>
      <family val="2"/>
      <charset val="204"/>
    </font>
    <font>
      <i/>
      <sz val="10.5"/>
      <color theme="1" tint="0.499984740745262"/>
      <name val="Arial Narrow"/>
      <family val="2"/>
      <charset val="204"/>
    </font>
    <font>
      <sz val="10"/>
      <color rgb="FFFF0000"/>
      <name val="Arial"/>
      <family val="2"/>
      <charset val="204"/>
    </font>
    <font>
      <b/>
      <sz val="9"/>
      <color rgb="FFC00000"/>
      <name val="Arial Cyr"/>
      <charset val="204"/>
    </font>
    <font>
      <sz val="10"/>
      <color rgb="FFC00000"/>
      <name val="Arial Cyr"/>
      <charset val="204"/>
    </font>
    <font>
      <sz val="10.5"/>
      <color rgb="FFC00000"/>
      <name val="Arial Narrow"/>
      <family val="2"/>
      <charset val="204"/>
    </font>
    <font>
      <b/>
      <sz val="10"/>
      <color rgb="FFFF0000"/>
      <name val="Arial Cyr"/>
      <charset val="204"/>
    </font>
    <font>
      <b/>
      <sz val="10"/>
      <color indexed="12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6" fillId="0" borderId="0"/>
    <xf numFmtId="0" fontId="45" fillId="0" borderId="0"/>
    <xf numFmtId="0" fontId="27" fillId="23" borderId="7" applyNumberFormat="0" applyFon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90">
    <xf numFmtId="0" fontId="0" fillId="0" borderId="0" xfId="0"/>
    <xf numFmtId="0" fontId="2" fillId="0" borderId="0" xfId="0" applyFont="1"/>
    <xf numFmtId="164" fontId="2" fillId="0" borderId="0" xfId="0" applyNumberFormat="1" applyFont="1"/>
    <xf numFmtId="49" fontId="10" fillId="24" borderId="0" xfId="0" applyNumberFormat="1" applyFont="1" applyFill="1" applyBorder="1"/>
    <xf numFmtId="49" fontId="8" fillId="24" borderId="0" xfId="0" applyNumberFormat="1" applyFont="1" applyFill="1" applyBorder="1"/>
    <xf numFmtId="49" fontId="14" fillId="24" borderId="0" xfId="0" applyNumberFormat="1" applyFont="1" applyFill="1" applyBorder="1"/>
    <xf numFmtId="49" fontId="15" fillId="24" borderId="0" xfId="0" applyNumberFormat="1" applyFont="1" applyFill="1" applyBorder="1" applyAlignment="1">
      <alignment horizontal="left"/>
    </xf>
    <xf numFmtId="49" fontId="8" fillId="24" borderId="0" xfId="0" applyNumberFormat="1" applyFont="1" applyFill="1" applyBorder="1" applyAlignment="1">
      <alignment horizontal="left"/>
    </xf>
    <xf numFmtId="49" fontId="8" fillId="24" borderId="0" xfId="0" applyNumberFormat="1" applyFont="1" applyFill="1"/>
    <xf numFmtId="49" fontId="15" fillId="24" borderId="0" xfId="0" applyNumberFormat="1" applyFont="1" applyFill="1" applyBorder="1" applyAlignment="1"/>
    <xf numFmtId="0" fontId="2" fillId="0" borderId="0" xfId="0" applyFont="1" applyAlignment="1">
      <alignment horizontal="center" vertical="center" wrapText="1"/>
    </xf>
    <xf numFmtId="0" fontId="16" fillId="24" borderId="0" xfId="0" applyFont="1" applyFill="1"/>
    <xf numFmtId="0" fontId="20" fillId="0" borderId="0" xfId="0" applyFont="1"/>
    <xf numFmtId="0" fontId="21" fillId="0" borderId="0" xfId="0" applyFont="1"/>
    <xf numFmtId="0" fontId="22" fillId="0" borderId="0" xfId="0" applyFont="1"/>
    <xf numFmtId="9" fontId="20" fillId="0" borderId="0" xfId="0" applyNumberFormat="1" applyFont="1"/>
    <xf numFmtId="49" fontId="8" fillId="24" borderId="0" xfId="56" applyNumberFormat="1" applyFont="1" applyFill="1" applyBorder="1"/>
    <xf numFmtId="49" fontId="10" fillId="24" borderId="0" xfId="56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wrapText="1"/>
    </xf>
    <xf numFmtId="49" fontId="8" fillId="24" borderId="11" xfId="0" applyNumberFormat="1" applyFont="1" applyFill="1" applyBorder="1"/>
    <xf numFmtId="49" fontId="13" fillId="0" borderId="12" xfId="0" applyNumberFormat="1" applyFont="1" applyFill="1" applyBorder="1" applyAlignment="1">
      <alignment vertical="center"/>
    </xf>
    <xf numFmtId="49" fontId="8" fillId="24" borderId="11" xfId="56" applyNumberFormat="1" applyFont="1" applyFill="1" applyBorder="1"/>
    <xf numFmtId="49" fontId="12" fillId="0" borderId="12" xfId="0" applyNumberFormat="1" applyFont="1" applyFill="1" applyBorder="1" applyAlignment="1"/>
    <xf numFmtId="49" fontId="8" fillId="24" borderId="13" xfId="0" applyNumberFormat="1" applyFont="1" applyFill="1" applyBorder="1"/>
    <xf numFmtId="49" fontId="8" fillId="24" borderId="11" xfId="0" applyNumberFormat="1" applyFont="1" applyFill="1" applyBorder="1" applyAlignment="1">
      <alignment wrapText="1"/>
    </xf>
    <xf numFmtId="49" fontId="17" fillId="24" borderId="0" xfId="55" applyNumberFormat="1" applyFont="1" applyFill="1" applyBorder="1" applyAlignment="1">
      <alignment horizontal="left"/>
    </xf>
    <xf numFmtId="49" fontId="12" fillId="0" borderId="14" xfId="0" applyNumberFormat="1" applyFont="1" applyFill="1" applyBorder="1" applyAlignment="1"/>
    <xf numFmtId="0" fontId="1" fillId="0" borderId="0" xfId="55"/>
    <xf numFmtId="49" fontId="10" fillId="24" borderId="0" xfId="56" applyNumberFormat="1" applyFont="1" applyFill="1" applyBorder="1"/>
    <xf numFmtId="49" fontId="8" fillId="24" borderId="11" xfId="0" applyNumberFormat="1" applyFont="1" applyFill="1" applyBorder="1" applyAlignment="1">
      <alignment horizontal="left"/>
    </xf>
    <xf numFmtId="49" fontId="25" fillId="25" borderId="1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0" fontId="2" fillId="24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164" fontId="2" fillId="0" borderId="17" xfId="0" applyNumberFormat="1" applyFont="1" applyBorder="1" applyAlignment="1">
      <alignment vertical="center" wrapText="1"/>
    </xf>
    <xf numFmtId="0" fontId="8" fillId="24" borderId="0" xfId="0" applyFont="1" applyFill="1"/>
    <xf numFmtId="2" fontId="3" fillId="24" borderId="12" xfId="0" applyNumberFormat="1" applyFont="1" applyFill="1" applyBorder="1"/>
    <xf numFmtId="49" fontId="8" fillId="24" borderId="0" xfId="55" applyNumberFormat="1" applyFont="1" applyFill="1" applyBorder="1" applyAlignment="1">
      <alignment horizontal="left"/>
    </xf>
    <xf numFmtId="49" fontId="8" fillId="0" borderId="0" xfId="0" applyNumberFormat="1" applyFont="1" applyFill="1" applyBorder="1"/>
    <xf numFmtId="164" fontId="6" fillId="0" borderId="18" xfId="0" applyNumberFormat="1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19" fillId="24" borderId="19" xfId="0" applyFont="1" applyFill="1" applyBorder="1" applyAlignment="1">
      <alignment horizontal="right" vertical="center"/>
    </xf>
    <xf numFmtId="49" fontId="8" fillId="24" borderId="20" xfId="0" applyNumberFormat="1" applyFont="1" applyFill="1" applyBorder="1"/>
    <xf numFmtId="0" fontId="49" fillId="28" borderId="21" xfId="52" applyNumberFormat="1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>
      <alignment horizontal="left"/>
    </xf>
    <xf numFmtId="0" fontId="49" fillId="28" borderId="21" xfId="52" applyFont="1" applyFill="1" applyBorder="1" applyAlignment="1" applyProtection="1">
      <alignment horizontal="left"/>
      <protection locked="0"/>
    </xf>
    <xf numFmtId="49" fontId="13" fillId="0" borderId="14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Fill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164" fontId="51" fillId="0" borderId="24" xfId="0" applyNumberFormat="1" applyFont="1" applyBorder="1" applyAlignment="1">
      <alignment vertical="center"/>
    </xf>
    <xf numFmtId="0" fontId="52" fillId="0" borderId="24" xfId="0" applyFont="1" applyBorder="1" applyAlignment="1" applyProtection="1">
      <alignment vertical="center"/>
      <protection locked="0"/>
    </xf>
    <xf numFmtId="164" fontId="51" fillId="0" borderId="25" xfId="0" applyNumberFormat="1" applyFont="1" applyBorder="1" applyAlignment="1">
      <alignment vertical="center"/>
    </xf>
    <xf numFmtId="12" fontId="51" fillId="0" borderId="0" xfId="0" applyNumberFormat="1" applyFont="1" applyAlignment="1">
      <alignment vertical="center"/>
    </xf>
    <xf numFmtId="0" fontId="52" fillId="0" borderId="23" xfId="0" applyFont="1" applyBorder="1" applyAlignment="1" applyProtection="1">
      <alignment vertical="center"/>
      <protection locked="0"/>
    </xf>
    <xf numFmtId="164" fontId="51" fillId="0" borderId="26" xfId="0" applyNumberFormat="1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 applyProtection="1">
      <alignment vertical="center"/>
      <protection locked="0"/>
    </xf>
    <xf numFmtId="0" fontId="53" fillId="24" borderId="27" xfId="0" applyFont="1" applyFill="1" applyBorder="1" applyAlignment="1" applyProtection="1">
      <alignment horizontal="right" vertical="center"/>
      <protection locked="0"/>
    </xf>
    <xf numFmtId="0" fontId="53" fillId="24" borderId="28" xfId="0" applyFont="1" applyFill="1" applyBorder="1" applyAlignment="1" applyProtection="1">
      <alignment horizontal="right" vertical="center"/>
      <protection locked="0"/>
    </xf>
    <xf numFmtId="164" fontId="53" fillId="24" borderId="17" xfId="0" applyNumberFormat="1" applyFont="1" applyFill="1" applyBorder="1" applyAlignment="1">
      <alignment vertical="center"/>
    </xf>
    <xf numFmtId="2" fontId="53" fillId="0" borderId="10" xfId="0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1" fillId="24" borderId="29" xfId="0" applyFont="1" applyFill="1" applyBorder="1" applyAlignment="1" applyProtection="1">
      <alignment vertical="center"/>
      <protection locked="0"/>
    </xf>
    <xf numFmtId="0" fontId="51" fillId="24" borderId="30" xfId="0" applyFont="1" applyFill="1" applyBorder="1" applyAlignment="1">
      <alignment horizontal="right" vertical="center"/>
    </xf>
    <xf numFmtId="164" fontId="51" fillId="24" borderId="25" xfId="0" applyNumberFormat="1" applyFont="1" applyFill="1" applyBorder="1" applyAlignment="1">
      <alignment vertical="center"/>
    </xf>
    <xf numFmtId="0" fontId="51" fillId="24" borderId="31" xfId="0" applyFont="1" applyFill="1" applyBorder="1" applyAlignment="1">
      <alignment horizontal="center" vertical="center"/>
    </xf>
    <xf numFmtId="0" fontId="51" fillId="26" borderId="32" xfId="0" applyFont="1" applyFill="1" applyBorder="1" applyAlignment="1">
      <alignment horizontal="right" vertical="center"/>
    </xf>
    <xf numFmtId="0" fontId="51" fillId="27" borderId="33" xfId="0" applyFont="1" applyFill="1" applyBorder="1" applyAlignment="1">
      <alignment horizontal="right" vertical="center"/>
    </xf>
    <xf numFmtId="49" fontId="51" fillId="27" borderId="32" xfId="0" applyNumberFormat="1" applyFont="1" applyFill="1" applyBorder="1" applyAlignment="1">
      <alignment horizontal="left" vertical="center"/>
    </xf>
    <xf numFmtId="0" fontId="51" fillId="24" borderId="34" xfId="0" applyFont="1" applyFill="1" applyBorder="1" applyAlignment="1" applyProtection="1">
      <alignment vertical="center"/>
      <protection locked="0"/>
    </xf>
    <xf numFmtId="0" fontId="51" fillId="24" borderId="35" xfId="0" applyFont="1" applyFill="1" applyBorder="1" applyAlignment="1">
      <alignment horizontal="right" vertical="center"/>
    </xf>
    <xf numFmtId="164" fontId="51" fillId="24" borderId="26" xfId="0" applyNumberFormat="1" applyFont="1" applyFill="1" applyBorder="1" applyAlignment="1">
      <alignment vertical="center"/>
    </xf>
    <xf numFmtId="12" fontId="53" fillId="24" borderId="33" xfId="0" applyNumberFormat="1" applyFont="1" applyFill="1" applyBorder="1" applyAlignment="1">
      <alignment horizontal="center" vertical="center"/>
    </xf>
    <xf numFmtId="0" fontId="51" fillId="27" borderId="36" xfId="0" applyFont="1" applyFill="1" applyBorder="1" applyAlignment="1">
      <alignment horizontal="right" vertical="center"/>
    </xf>
    <xf numFmtId="49" fontId="51" fillId="27" borderId="19" xfId="0" applyNumberFormat="1" applyFont="1" applyFill="1" applyBorder="1" applyAlignment="1">
      <alignment horizontal="left" vertical="center"/>
    </xf>
    <xf numFmtId="164" fontId="51" fillId="0" borderId="0" xfId="0" applyNumberFormat="1" applyFont="1" applyAlignment="1">
      <alignment vertical="center"/>
    </xf>
    <xf numFmtId="0" fontId="51" fillId="24" borderId="37" xfId="0" applyFont="1" applyFill="1" applyBorder="1" applyAlignment="1" applyProtection="1">
      <alignment vertical="center"/>
      <protection locked="0"/>
    </xf>
    <xf numFmtId="0" fontId="51" fillId="24" borderId="38" xfId="0" applyFont="1" applyFill="1" applyBorder="1" applyAlignment="1">
      <alignment horizontal="right" vertical="center"/>
    </xf>
    <xf numFmtId="164" fontId="51" fillId="24" borderId="39" xfId="0" applyNumberFormat="1" applyFont="1" applyFill="1" applyBorder="1" applyAlignment="1">
      <alignment vertical="center"/>
    </xf>
    <xf numFmtId="0" fontId="53" fillId="24" borderId="40" xfId="0" applyFont="1" applyFill="1" applyBorder="1" applyAlignment="1">
      <alignment horizontal="right" vertical="center"/>
    </xf>
    <xf numFmtId="0" fontId="53" fillId="24" borderId="41" xfId="0" applyFont="1" applyFill="1" applyBorder="1" applyAlignment="1">
      <alignment horizontal="right" vertical="center"/>
    </xf>
    <xf numFmtId="164" fontId="53" fillId="0" borderId="42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49" fontId="51" fillId="27" borderId="19" xfId="0" applyNumberFormat="1" applyFont="1" applyFill="1" applyBorder="1" applyAlignment="1" applyProtection="1">
      <alignment vertical="center"/>
      <protection locked="0"/>
    </xf>
    <xf numFmtId="0" fontId="51" fillId="24" borderId="43" xfId="0" applyFont="1" applyFill="1" applyBorder="1" applyAlignment="1">
      <alignment vertical="center"/>
    </xf>
    <xf numFmtId="0" fontId="51" fillId="24" borderId="21" xfId="0" applyFont="1" applyFill="1" applyBorder="1" applyAlignment="1">
      <alignment horizontal="right" vertical="center"/>
    </xf>
    <xf numFmtId="164" fontId="51" fillId="0" borderId="44" xfId="0" applyNumberFormat="1" applyFont="1" applyFill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3" fillId="24" borderId="27" xfId="0" applyFont="1" applyFill="1" applyBorder="1" applyAlignment="1">
      <alignment vertical="center"/>
    </xf>
    <xf numFmtId="0" fontId="53" fillId="24" borderId="19" xfId="0" applyFont="1" applyFill="1" applyBorder="1" applyAlignment="1">
      <alignment horizontal="right" vertical="center"/>
    </xf>
    <xf numFmtId="164" fontId="53" fillId="0" borderId="17" xfId="0" applyNumberFormat="1" applyFont="1" applyFill="1" applyBorder="1" applyAlignment="1">
      <alignment vertical="center"/>
    </xf>
    <xf numFmtId="164" fontId="55" fillId="0" borderId="18" xfId="0" applyNumberFormat="1" applyFont="1" applyBorder="1" applyAlignment="1">
      <alignment horizontal="right" vertical="center"/>
    </xf>
    <xf numFmtId="49" fontId="52" fillId="0" borderId="0" xfId="0" applyNumberFormat="1" applyFont="1" applyFill="1" applyAlignment="1">
      <alignment horizontal="left" vertical="center"/>
    </xf>
    <xf numFmtId="49" fontId="53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49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45" xfId="0" applyFont="1" applyBorder="1"/>
    <xf numFmtId="0" fontId="51" fillId="0" borderId="23" xfId="0" applyFont="1" applyFill="1" applyBorder="1"/>
    <xf numFmtId="0" fontId="51" fillId="0" borderId="23" xfId="0" applyFont="1" applyBorder="1"/>
    <xf numFmtId="0" fontId="51" fillId="0" borderId="45" xfId="0" applyFont="1" applyBorder="1" applyAlignment="1">
      <alignment horizontal="left"/>
    </xf>
    <xf numFmtId="0" fontId="67" fillId="0" borderId="45" xfId="0" applyFont="1" applyBorder="1"/>
    <xf numFmtId="0" fontId="51" fillId="0" borderId="45" xfId="0" applyFont="1" applyFill="1" applyBorder="1"/>
    <xf numFmtId="4" fontId="68" fillId="0" borderId="24" xfId="0" applyNumberFormat="1" applyFont="1" applyFill="1" applyBorder="1" applyAlignment="1">
      <alignment vertical="center"/>
    </xf>
    <xf numFmtId="4" fontId="68" fillId="0" borderId="23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 wrapText="1"/>
    </xf>
    <xf numFmtId="0" fontId="50" fillId="29" borderId="19" xfId="0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49" fontId="10" fillId="24" borderId="0" xfId="0" applyNumberFormat="1" applyFont="1" applyFill="1" applyBorder="1" applyAlignment="1">
      <alignment horizontal="left"/>
    </xf>
    <xf numFmtId="2" fontId="60" fillId="24" borderId="36" xfId="0" applyNumberFormat="1" applyFont="1" applyFill="1" applyBorder="1" applyAlignment="1">
      <alignment horizontal="center" vertical="center"/>
    </xf>
    <xf numFmtId="49" fontId="15" fillId="24" borderId="0" xfId="55" applyNumberFormat="1" applyFont="1" applyFill="1" applyBorder="1" applyAlignment="1">
      <alignment horizontal="left"/>
    </xf>
    <xf numFmtId="49" fontId="47" fillId="24" borderId="46" xfId="0" applyNumberFormat="1" applyFont="1" applyFill="1" applyBorder="1"/>
    <xf numFmtId="49" fontId="8" fillId="24" borderId="13" xfId="0" applyNumberFormat="1" applyFont="1" applyFill="1" applyBorder="1" applyAlignment="1">
      <alignment horizontal="left"/>
    </xf>
    <xf numFmtId="49" fontId="61" fillId="0" borderId="14" xfId="0" applyNumberFormat="1" applyFont="1" applyFill="1" applyBorder="1" applyAlignment="1"/>
    <xf numFmtId="49" fontId="8" fillId="24" borderId="20" xfId="0" applyNumberFormat="1" applyFont="1" applyFill="1" applyBorder="1" applyAlignment="1">
      <alignment horizontal="left"/>
    </xf>
    <xf numFmtId="49" fontId="15" fillId="29" borderId="20" xfId="0" applyNumberFormat="1" applyFont="1" applyFill="1" applyBorder="1" applyAlignment="1">
      <alignment horizontal="left"/>
    </xf>
    <xf numFmtId="0" fontId="67" fillId="0" borderId="45" xfId="0" applyFont="1" applyBorder="1" applyAlignment="1">
      <alignment horizontal="left"/>
    </xf>
    <xf numFmtId="49" fontId="69" fillId="29" borderId="0" xfId="0" applyNumberFormat="1" applyFont="1" applyFill="1" applyBorder="1"/>
    <xf numFmtId="0" fontId="63" fillId="28" borderId="47" xfId="52" applyFont="1" applyFill="1" applyBorder="1" applyAlignment="1" applyProtection="1">
      <alignment horizontal="left"/>
    </xf>
    <xf numFmtId="0" fontId="63" fillId="28" borderId="48" xfId="52" applyFont="1" applyFill="1" applyBorder="1" applyAlignment="1" applyProtection="1">
      <alignment horizontal="left"/>
    </xf>
    <xf numFmtId="0" fontId="48" fillId="28" borderId="48" xfId="52" applyFont="1" applyFill="1" applyBorder="1" applyAlignment="1" applyProtection="1">
      <alignment vertical="center"/>
    </xf>
    <xf numFmtId="0" fontId="49" fillId="28" borderId="48" xfId="52" applyFont="1" applyFill="1" applyBorder="1" applyAlignment="1" applyProtection="1">
      <alignment horizontal="left"/>
    </xf>
    <xf numFmtId="0" fontId="46" fillId="28" borderId="49" xfId="0" applyFont="1" applyFill="1" applyBorder="1" applyAlignment="1">
      <alignment horizontal="left"/>
    </xf>
    <xf numFmtId="0" fontId="63" fillId="28" borderId="43" xfId="52" applyFont="1" applyFill="1" applyBorder="1" applyAlignment="1" applyProtection="1">
      <alignment horizontal="left"/>
    </xf>
    <xf numFmtId="0" fontId="58" fillId="28" borderId="50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 horizontal="center"/>
    </xf>
    <xf numFmtId="0" fontId="64" fillId="30" borderId="19" xfId="52" applyFont="1" applyFill="1" applyBorder="1" applyAlignment="1" applyProtection="1">
      <alignment horizontal="center" vertical="center" wrapText="1"/>
    </xf>
    <xf numFmtId="0" fontId="0" fillId="29" borderId="27" xfId="0" applyFill="1" applyBorder="1" applyAlignment="1">
      <alignment horizontal="center"/>
    </xf>
    <xf numFmtId="0" fontId="70" fillId="32" borderId="27" xfId="0" applyFont="1" applyFill="1" applyBorder="1" applyAlignment="1">
      <alignment horizontal="right" vertical="center" wrapText="1"/>
    </xf>
    <xf numFmtId="0" fontId="65" fillId="32" borderId="19" xfId="52" applyFont="1" applyFill="1" applyBorder="1" applyAlignment="1" applyProtection="1">
      <alignment horizontal="right" vertical="center" wrapText="1"/>
    </xf>
    <xf numFmtId="0" fontId="65" fillId="32" borderId="19" xfId="52" applyFont="1" applyFill="1" applyBorder="1" applyAlignment="1" applyProtection="1">
      <alignment horizontal="center" vertical="center" wrapText="1"/>
    </xf>
    <xf numFmtId="0" fontId="70" fillId="32" borderId="36" xfId="0" applyFont="1" applyFill="1" applyBorder="1" applyAlignment="1">
      <alignment horizontal="left" vertical="center" wrapText="1"/>
    </xf>
    <xf numFmtId="0" fontId="71" fillId="24" borderId="19" xfId="0" applyFont="1" applyFill="1" applyBorder="1" applyAlignment="1">
      <alignment horizontal="right" vertical="center"/>
    </xf>
    <xf numFmtId="0" fontId="71" fillId="24" borderId="19" xfId="0" applyFont="1" applyFill="1" applyBorder="1" applyAlignment="1">
      <alignment horizontal="left" vertical="center"/>
    </xf>
    <xf numFmtId="0" fontId="71" fillId="24" borderId="36" xfId="0" applyFont="1" applyFill="1" applyBorder="1" applyAlignment="1">
      <alignment vertical="center"/>
    </xf>
    <xf numFmtId="49" fontId="56" fillId="33" borderId="13" xfId="0" applyNumberFormat="1" applyFont="1" applyFill="1" applyBorder="1" applyAlignment="1">
      <alignment vertical="center"/>
    </xf>
    <xf numFmtId="49" fontId="55" fillId="33" borderId="13" xfId="0" applyNumberFormat="1" applyFont="1" applyFill="1" applyBorder="1" applyAlignment="1">
      <alignment vertical="center"/>
    </xf>
    <xf numFmtId="49" fontId="51" fillId="32" borderId="23" xfId="0" applyNumberFormat="1" applyFont="1" applyFill="1" applyBorder="1" applyAlignment="1">
      <alignment horizontal="center" vertical="center"/>
    </xf>
    <xf numFmtId="49" fontId="51" fillId="32" borderId="23" xfId="0" applyNumberFormat="1" applyFont="1" applyFill="1" applyBorder="1" applyAlignment="1">
      <alignment horizontal="center" vertical="center" wrapText="1"/>
    </xf>
    <xf numFmtId="0" fontId="51" fillId="32" borderId="23" xfId="0" applyFont="1" applyFill="1" applyBorder="1" applyAlignment="1">
      <alignment horizontal="center" vertical="center" wrapText="1"/>
    </xf>
    <xf numFmtId="164" fontId="51" fillId="32" borderId="23" xfId="0" applyNumberFormat="1" applyFont="1" applyFill="1" applyBorder="1" applyAlignment="1">
      <alignment horizontal="center" vertical="center" wrapText="1"/>
    </xf>
    <xf numFmtId="49" fontId="51" fillId="32" borderId="24" xfId="0" applyNumberFormat="1" applyFont="1" applyFill="1" applyBorder="1" applyAlignment="1">
      <alignment horizontal="center" vertical="center"/>
    </xf>
    <xf numFmtId="0" fontId="51" fillId="32" borderId="24" xfId="0" applyFont="1" applyFill="1" applyBorder="1" applyAlignment="1">
      <alignment horizontal="left" vertical="center"/>
    </xf>
    <xf numFmtId="0" fontId="51" fillId="32" borderId="24" xfId="0" applyFont="1" applyFill="1" applyBorder="1" applyAlignment="1">
      <alignment vertical="center"/>
    </xf>
    <xf numFmtId="0" fontId="51" fillId="32" borderId="24" xfId="46" applyFont="1" applyFill="1" applyBorder="1" applyAlignment="1">
      <alignment horizontal="center" vertical="center"/>
    </xf>
    <xf numFmtId="0" fontId="51" fillId="32" borderId="24" xfId="0" applyFont="1" applyFill="1" applyBorder="1" applyAlignment="1">
      <alignment horizontal="center" vertical="center"/>
    </xf>
    <xf numFmtId="0" fontId="57" fillId="32" borderId="24" xfId="46" applyFont="1" applyFill="1" applyBorder="1" applyAlignment="1">
      <alignment horizontal="center" vertical="center"/>
    </xf>
    <xf numFmtId="165" fontId="51" fillId="32" borderId="24" xfId="0" applyNumberFormat="1" applyFont="1" applyFill="1" applyBorder="1" applyAlignment="1">
      <alignment vertical="center"/>
    </xf>
    <xf numFmtId="0" fontId="51" fillId="32" borderId="23" xfId="0" applyFont="1" applyFill="1" applyBorder="1" applyAlignment="1">
      <alignment vertical="center"/>
    </xf>
    <xf numFmtId="0" fontId="51" fillId="32" borderId="23" xfId="0" applyFont="1" applyFill="1" applyBorder="1" applyAlignment="1">
      <alignment horizontal="center" vertical="center"/>
    </xf>
    <xf numFmtId="0" fontId="57" fillId="32" borderId="23" xfId="0" applyFont="1" applyFill="1" applyBorder="1" applyAlignment="1">
      <alignment vertical="center"/>
    </xf>
    <xf numFmtId="164" fontId="51" fillId="32" borderId="23" xfId="0" applyNumberFormat="1" applyFont="1" applyFill="1" applyBorder="1" applyAlignment="1">
      <alignment vertical="center"/>
    </xf>
    <xf numFmtId="0" fontId="72" fillId="0" borderId="23" xfId="0" applyFont="1" applyBorder="1"/>
    <xf numFmtId="0" fontId="72" fillId="0" borderId="45" xfId="0" applyFont="1" applyBorder="1"/>
    <xf numFmtId="49" fontId="51" fillId="27" borderId="19" xfId="0" applyNumberFormat="1" applyFont="1" applyFill="1" applyBorder="1" applyAlignment="1">
      <alignment horizontal="right" vertical="center"/>
    </xf>
    <xf numFmtId="0" fontId="51" fillId="27" borderId="19" xfId="0" applyNumberFormat="1" applyFont="1" applyFill="1" applyBorder="1" applyAlignment="1">
      <alignment horizontal="left" vertical="center"/>
    </xf>
    <xf numFmtId="49" fontId="7" fillId="29" borderId="15" xfId="56" applyNumberFormat="1" applyFont="1" applyFill="1" applyBorder="1" applyAlignment="1">
      <alignment horizontal="center"/>
    </xf>
    <xf numFmtId="49" fontId="9" fillId="29" borderId="51" xfId="0" applyNumberFormat="1" applyFont="1" applyFill="1" applyBorder="1" applyAlignment="1">
      <alignment horizontal="center"/>
    </xf>
    <xf numFmtId="0" fontId="9" fillId="29" borderId="51" xfId="0" applyFont="1" applyFill="1" applyBorder="1" applyAlignment="1">
      <alignment horizontal="center"/>
    </xf>
    <xf numFmtId="0" fontId="11" fillId="29" borderId="12" xfId="54" applyFont="1" applyFill="1" applyBorder="1" applyAlignment="1" applyProtection="1">
      <alignment horizontal="center"/>
    </xf>
    <xf numFmtId="0" fontId="8" fillId="24" borderId="0" xfId="52" applyFont="1" applyFill="1" applyAlignment="1" applyProtection="1">
      <alignment vertical="center"/>
    </xf>
    <xf numFmtId="0" fontId="4" fillId="24" borderId="13" xfId="52" applyFill="1" applyBorder="1" applyAlignment="1" applyProtection="1">
      <alignment vertical="center"/>
    </xf>
    <xf numFmtId="0" fontId="67" fillId="0" borderId="45" xfId="0" applyFont="1" applyFill="1" applyBorder="1"/>
    <xf numFmtId="0" fontId="72" fillId="0" borderId="23" xfId="0" applyFont="1" applyFill="1" applyBorder="1"/>
    <xf numFmtId="0" fontId="48" fillId="28" borderId="48" xfId="52" applyFont="1" applyFill="1" applyBorder="1" applyAlignment="1" applyProtection="1">
      <alignment horizontal="left"/>
    </xf>
    <xf numFmtId="0" fontId="50" fillId="30" borderId="19" xfId="52" applyFont="1" applyFill="1" applyBorder="1" applyAlignment="1" applyProtection="1">
      <alignment horizontal="center" vertical="center" wrapText="1"/>
    </xf>
    <xf numFmtId="0" fontId="50" fillId="30" borderId="36" xfId="52" applyFont="1" applyFill="1" applyBorder="1" applyAlignment="1" applyProtection="1">
      <alignment horizontal="center" vertical="center" wrapText="1"/>
    </xf>
    <xf numFmtId="0" fontId="51" fillId="32" borderId="22" xfId="0" applyFont="1" applyFill="1" applyBorder="1" applyAlignment="1">
      <alignment horizontal="center" vertical="center"/>
    </xf>
    <xf numFmtId="0" fontId="51" fillId="32" borderId="35" xfId="0" applyFont="1" applyFill="1" applyBorder="1" applyAlignment="1">
      <alignment horizontal="center" vertical="center"/>
    </xf>
    <xf numFmtId="0" fontId="46" fillId="0" borderId="21" xfId="0" applyFont="1" applyBorder="1" applyAlignment="1" applyProtection="1">
      <alignment horizontal="center" wrapText="1"/>
      <protection locked="0"/>
    </xf>
    <xf numFmtId="0" fontId="46" fillId="0" borderId="50" xfId="0" applyFont="1" applyBorder="1" applyAlignment="1" applyProtection="1">
      <alignment horizontal="center" wrapText="1"/>
      <protection locked="0"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51" fillId="0" borderId="0" xfId="0" applyNumberFormat="1" applyFont="1" applyFill="1" applyBorder="1" applyAlignment="1">
      <alignment horizontal="left" vertical="center"/>
    </xf>
    <xf numFmtId="164" fontId="51" fillId="0" borderId="31" xfId="0" applyNumberFormat="1" applyFont="1" applyFill="1" applyBorder="1" applyAlignment="1">
      <alignment horizontal="left" vertical="center"/>
    </xf>
    <xf numFmtId="0" fontId="74" fillId="34" borderId="10" xfId="52" applyFont="1" applyFill="1" applyBorder="1" applyAlignment="1" applyProtection="1">
      <alignment horizontal="center"/>
    </xf>
    <xf numFmtId="0" fontId="5" fillId="31" borderId="27" xfId="0" applyFont="1" applyFill="1" applyBorder="1" applyAlignment="1" applyProtection="1">
      <alignment horizontal="center"/>
      <protection locked="0"/>
    </xf>
    <xf numFmtId="0" fontId="5" fillId="31" borderId="19" xfId="0" applyFont="1" applyFill="1" applyBorder="1" applyAlignment="1" applyProtection="1">
      <alignment horizontal="center"/>
      <protection locked="0"/>
    </xf>
    <xf numFmtId="0" fontId="5" fillId="31" borderId="36" xfId="0" applyFont="1" applyFill="1" applyBorder="1" applyAlignment="1" applyProtection="1">
      <alignment horizontal="center"/>
      <protection locked="0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Comma 3" xfId="29"/>
    <cellStyle name="Currency 2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yperlink 2" xfId="37"/>
    <cellStyle name="Hyperlink 3" xfId="38"/>
    <cellStyle name="Input" xfId="39"/>
    <cellStyle name="Linked Cell" xfId="40"/>
    <cellStyle name="Neutral" xfId="41"/>
    <cellStyle name="Normal 2" xfId="42"/>
    <cellStyle name="Normal 2 2" xfId="43"/>
    <cellStyle name="Normal 3" xfId="44"/>
    <cellStyle name="Normal_Price List All Qry" xfId="45"/>
    <cellStyle name="Normal_Sheet1" xfId="46"/>
    <cellStyle name="Note" xfId="47"/>
    <cellStyle name="Output" xfId="48"/>
    <cellStyle name="Title" xfId="49"/>
    <cellStyle name="Total" xfId="50"/>
    <cellStyle name="Warning Text" xfId="51"/>
    <cellStyle name="Гиперссылка" xfId="52" builtinId="8"/>
    <cellStyle name="Гиперссылка 2" xfId="53"/>
    <cellStyle name="Гиперссылка_Книга1" xfId="54"/>
    <cellStyle name="Обычный" xfId="0" builtinId="0"/>
    <cellStyle name="Обычный_malay" xfId="55"/>
    <cellStyle name="Обычный_plants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ildfish.ru/calenda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ildfish.ru/opt" TargetMode="External"/><Relationship Id="rId1" Type="http://schemas.openxmlformats.org/officeDocument/2006/relationships/hyperlink" Target="http://www.wildfish.ru/" TargetMode="External"/><Relationship Id="rId6" Type="http://schemas.openxmlformats.org/officeDocument/2006/relationships/hyperlink" Target="http://wildfish.ru/sale" TargetMode="External"/><Relationship Id="rId5" Type="http://schemas.openxmlformats.org/officeDocument/2006/relationships/hyperlink" Target="http://www.wildfish.ru/karantin" TargetMode="External"/><Relationship Id="rId4" Type="http://schemas.openxmlformats.org/officeDocument/2006/relationships/hyperlink" Target="http://wildfish.ru/tranzi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ildfish.ru/opt" TargetMode="External"/><Relationship Id="rId3" Type="http://schemas.openxmlformats.org/officeDocument/2006/relationships/hyperlink" Target="http://wildfish.ru/price/Kitay-2-opt.xlsx" TargetMode="External"/><Relationship Id="rId7" Type="http://schemas.openxmlformats.org/officeDocument/2006/relationships/hyperlink" Target="http://wildfish.ru/price/Kitay-4-melkiy-opt.xlsx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wildfish.ru/karantin" TargetMode="External"/><Relationship Id="rId1" Type="http://schemas.openxmlformats.org/officeDocument/2006/relationships/hyperlink" Target="http://wildfish.ru/transit_china" TargetMode="External"/><Relationship Id="rId6" Type="http://schemas.openxmlformats.org/officeDocument/2006/relationships/hyperlink" Target="http://wildfish.ru/calendar" TargetMode="External"/><Relationship Id="rId11" Type="http://schemas.openxmlformats.org/officeDocument/2006/relationships/hyperlink" Target="http://wildfish.ru/polkorobki" TargetMode="External"/><Relationship Id="rId5" Type="http://schemas.openxmlformats.org/officeDocument/2006/relationships/hyperlink" Target="http://wildfish.ru/sale" TargetMode="External"/><Relationship Id="rId10" Type="http://schemas.openxmlformats.org/officeDocument/2006/relationships/hyperlink" Target="http://wildfish.ru/tranzit" TargetMode="External"/><Relationship Id="rId4" Type="http://schemas.openxmlformats.org/officeDocument/2006/relationships/hyperlink" Target="http://wildfish.ru/transit_china" TargetMode="External"/><Relationship Id="rId9" Type="http://schemas.openxmlformats.org/officeDocument/2006/relationships/hyperlink" Target="http://wildfish.ru/price/Kitay-4-melkiy-op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192"/>
  <sheetViews>
    <sheetView zoomScaleNormal="100" workbookViewId="0"/>
  </sheetViews>
  <sheetFormatPr defaultRowHeight="12.75" x14ac:dyDescent="0.2"/>
  <cols>
    <col min="1" max="1" width="101.5703125" style="42" customWidth="1"/>
  </cols>
  <sheetData>
    <row r="1" spans="1:1" ht="26.25" x14ac:dyDescent="0.4">
      <c r="A1" s="167" t="s">
        <v>309</v>
      </c>
    </row>
    <row r="2" spans="1:1" ht="15" x14ac:dyDescent="0.25">
      <c r="A2" s="168" t="s">
        <v>39</v>
      </c>
    </row>
    <row r="3" spans="1:1" ht="15" x14ac:dyDescent="0.25">
      <c r="A3" s="168" t="s">
        <v>310</v>
      </c>
    </row>
    <row r="4" spans="1:1" ht="15" x14ac:dyDescent="0.25">
      <c r="A4" s="169" t="s">
        <v>20</v>
      </c>
    </row>
    <row r="5" spans="1:1" ht="18" x14ac:dyDescent="0.25">
      <c r="A5" s="170" t="s">
        <v>19</v>
      </c>
    </row>
    <row r="6" spans="1:1" x14ac:dyDescent="0.2">
      <c r="A6" s="3" t="s">
        <v>21</v>
      </c>
    </row>
    <row r="7" spans="1:1" x14ac:dyDescent="0.2">
      <c r="A7" s="4" t="s">
        <v>62</v>
      </c>
    </row>
    <row r="8" spans="1:1" x14ac:dyDescent="0.2">
      <c r="A8" s="4" t="s">
        <v>63</v>
      </c>
    </row>
    <row r="9" spans="1:1" x14ac:dyDescent="0.2">
      <c r="A9" s="4" t="s">
        <v>64</v>
      </c>
    </row>
    <row r="10" spans="1:1" ht="13.5" thickBot="1" x14ac:dyDescent="0.25">
      <c r="A10" s="20" t="s">
        <v>175</v>
      </c>
    </row>
    <row r="11" spans="1:1" ht="30" customHeight="1" thickTop="1" x14ac:dyDescent="0.2">
      <c r="A11" s="21" t="s">
        <v>51</v>
      </c>
    </row>
    <row r="12" spans="1:1" x14ac:dyDescent="0.2">
      <c r="A12" s="16" t="s">
        <v>65</v>
      </c>
    </row>
    <row r="13" spans="1:1" ht="13.5" thickBot="1" x14ac:dyDescent="0.25">
      <c r="A13" s="22" t="s">
        <v>66</v>
      </c>
    </row>
    <row r="14" spans="1:1" ht="20.100000000000001" customHeight="1" thickTop="1" x14ac:dyDescent="0.25">
      <c r="A14" s="23" t="s">
        <v>75</v>
      </c>
    </row>
    <row r="15" spans="1:1" ht="12.75" customHeight="1" x14ac:dyDescent="0.2">
      <c r="A15" s="121" t="s">
        <v>236</v>
      </c>
    </row>
    <row r="16" spans="1:1" ht="12.75" customHeight="1" x14ac:dyDescent="0.2">
      <c r="A16" s="121" t="s">
        <v>237</v>
      </c>
    </row>
    <row r="17" spans="1:1" ht="12.75" customHeight="1" x14ac:dyDescent="0.2">
      <c r="A17" s="121" t="s">
        <v>238</v>
      </c>
    </row>
    <row r="18" spans="1:1" ht="12.75" customHeight="1" x14ac:dyDescent="0.2">
      <c r="A18" s="121" t="s">
        <v>281</v>
      </c>
    </row>
    <row r="19" spans="1:1" ht="20.100000000000001" customHeight="1" x14ac:dyDescent="0.2">
      <c r="A19" s="26" t="s">
        <v>117</v>
      </c>
    </row>
    <row r="20" spans="1:1" x14ac:dyDescent="0.2">
      <c r="A20" s="26" t="s">
        <v>118</v>
      </c>
    </row>
    <row r="21" spans="1:1" x14ac:dyDescent="0.2">
      <c r="A21" s="41" t="s">
        <v>119</v>
      </c>
    </row>
    <row r="22" spans="1:1" x14ac:dyDescent="0.2">
      <c r="A22" s="41" t="s">
        <v>157</v>
      </c>
    </row>
    <row r="23" spans="1:1" x14ac:dyDescent="0.2">
      <c r="A23" s="41" t="s">
        <v>156</v>
      </c>
    </row>
    <row r="24" spans="1:1" x14ac:dyDescent="0.2">
      <c r="A24" s="41" t="s">
        <v>320</v>
      </c>
    </row>
    <row r="25" spans="1:1" x14ac:dyDescent="0.2">
      <c r="A25" s="41" t="s">
        <v>168</v>
      </c>
    </row>
    <row r="26" spans="1:1" ht="13.5" thickBot="1" x14ac:dyDescent="0.25">
      <c r="A26" s="41" t="s">
        <v>169</v>
      </c>
    </row>
    <row r="27" spans="1:1" ht="19.5" customHeight="1" thickTop="1" x14ac:dyDescent="0.25">
      <c r="A27" s="27" t="s">
        <v>23</v>
      </c>
    </row>
    <row r="28" spans="1:1" ht="12.95" customHeight="1" x14ac:dyDescent="0.2">
      <c r="A28" s="122" t="s">
        <v>158</v>
      </c>
    </row>
    <row r="29" spans="1:1" ht="12.95" customHeight="1" x14ac:dyDescent="0.2">
      <c r="A29" s="4" t="s">
        <v>149</v>
      </c>
    </row>
    <row r="30" spans="1:1" ht="12.95" customHeight="1" x14ac:dyDescent="0.2">
      <c r="A30" s="4" t="s">
        <v>150</v>
      </c>
    </row>
    <row r="31" spans="1:1" ht="12.95" customHeight="1" x14ac:dyDescent="0.2">
      <c r="A31" s="4" t="s">
        <v>239</v>
      </c>
    </row>
    <row r="32" spans="1:1" ht="12.95" customHeight="1" x14ac:dyDescent="0.2">
      <c r="A32" s="4" t="s">
        <v>151</v>
      </c>
    </row>
    <row r="33" spans="1:1" ht="12.95" customHeight="1" x14ac:dyDescent="0.2">
      <c r="A33" s="4" t="s">
        <v>152</v>
      </c>
    </row>
    <row r="34" spans="1:1" ht="12.95" customHeight="1" x14ac:dyDescent="0.2">
      <c r="A34" s="24" t="s">
        <v>153</v>
      </c>
    </row>
    <row r="35" spans="1:1" ht="20.100000000000001" customHeight="1" x14ac:dyDescent="0.2">
      <c r="A35" s="4" t="s">
        <v>240</v>
      </c>
    </row>
    <row r="36" spans="1:1" ht="12.95" customHeight="1" x14ac:dyDescent="0.2">
      <c r="A36" s="3" t="s">
        <v>241</v>
      </c>
    </row>
    <row r="37" spans="1:1" ht="12.95" customHeight="1" x14ac:dyDescent="0.2">
      <c r="A37" s="4" t="s">
        <v>50</v>
      </c>
    </row>
    <row r="38" spans="1:1" ht="12.95" customHeight="1" x14ac:dyDescent="0.2">
      <c r="A38" s="4" t="s">
        <v>120</v>
      </c>
    </row>
    <row r="39" spans="1:1" ht="12.95" customHeight="1" x14ac:dyDescent="0.2">
      <c r="A39" s="24" t="s">
        <v>106</v>
      </c>
    </row>
    <row r="40" spans="1:1" ht="20.100000000000001" customHeight="1" x14ac:dyDescent="0.2">
      <c r="A40" s="4" t="s">
        <v>242</v>
      </c>
    </row>
    <row r="41" spans="1:1" ht="12.95" customHeight="1" x14ac:dyDescent="0.2">
      <c r="A41" s="4" t="s">
        <v>154</v>
      </c>
    </row>
    <row r="42" spans="1:1" ht="12.95" customHeight="1" x14ac:dyDescent="0.2">
      <c r="A42" s="4" t="s">
        <v>24</v>
      </c>
    </row>
    <row r="43" spans="1:1" ht="12.95" customHeight="1" x14ac:dyDescent="0.2">
      <c r="A43" s="24" t="s">
        <v>155</v>
      </c>
    </row>
    <row r="44" spans="1:1" ht="18.75" customHeight="1" x14ac:dyDescent="0.2">
      <c r="A44" s="7" t="s">
        <v>83</v>
      </c>
    </row>
    <row r="45" spans="1:1" x14ac:dyDescent="0.2">
      <c r="A45" s="123" t="s">
        <v>243</v>
      </c>
    </row>
    <row r="46" spans="1:1" ht="20.100000000000001" customHeight="1" thickBot="1" x14ac:dyDescent="0.25">
      <c r="A46" s="20" t="s">
        <v>170</v>
      </c>
    </row>
    <row r="47" spans="1:1" ht="20.100000000000001" customHeight="1" thickTop="1" x14ac:dyDescent="0.25">
      <c r="A47" s="23" t="s">
        <v>22</v>
      </c>
    </row>
    <row r="48" spans="1:1" x14ac:dyDescent="0.2">
      <c r="A48" s="4" t="s">
        <v>67</v>
      </c>
    </row>
    <row r="49" spans="1:1" x14ac:dyDescent="0.2">
      <c r="A49" s="4" t="s">
        <v>68</v>
      </c>
    </row>
    <row r="50" spans="1:1" x14ac:dyDescent="0.2">
      <c r="A50" s="4" t="s">
        <v>69</v>
      </c>
    </row>
    <row r="51" spans="1:1" x14ac:dyDescent="0.2">
      <c r="A51" s="4" t="s">
        <v>70</v>
      </c>
    </row>
    <row r="52" spans="1:1" x14ac:dyDescent="0.2">
      <c r="A52" s="24" t="s">
        <v>71</v>
      </c>
    </row>
    <row r="53" spans="1:1" ht="18.75" customHeight="1" x14ac:dyDescent="0.2">
      <c r="A53" s="4" t="s">
        <v>72</v>
      </c>
    </row>
    <row r="54" spans="1:1" x14ac:dyDescent="0.2">
      <c r="A54" s="24" t="s">
        <v>73</v>
      </c>
    </row>
    <row r="55" spans="1:1" ht="18.75" customHeight="1" x14ac:dyDescent="0.2">
      <c r="A55" s="4" t="s">
        <v>127</v>
      </c>
    </row>
    <row r="56" spans="1:1" ht="12.75" customHeight="1" x14ac:dyDescent="0.2">
      <c r="A56" s="4" t="s">
        <v>244</v>
      </c>
    </row>
    <row r="57" spans="1:1" x14ac:dyDescent="0.2">
      <c r="A57" s="4" t="s">
        <v>245</v>
      </c>
    </row>
    <row r="58" spans="1:1" ht="18.75" customHeight="1" x14ac:dyDescent="0.2">
      <c r="A58" s="46" t="s">
        <v>246</v>
      </c>
    </row>
    <row r="59" spans="1:1" x14ac:dyDescent="0.2">
      <c r="A59" s="4" t="s">
        <v>247</v>
      </c>
    </row>
    <row r="60" spans="1:1" ht="13.5" thickBot="1" x14ac:dyDescent="0.25">
      <c r="A60" s="25" t="s">
        <v>74</v>
      </c>
    </row>
    <row r="61" spans="1:1" ht="20.100000000000001" customHeight="1" thickTop="1" x14ac:dyDescent="0.25">
      <c r="A61" s="23" t="s">
        <v>76</v>
      </c>
    </row>
    <row r="62" spans="1:1" s="28" customFormat="1" x14ac:dyDescent="0.2">
      <c r="A62" s="16" t="s">
        <v>248</v>
      </c>
    </row>
    <row r="63" spans="1:1" x14ac:dyDescent="0.2">
      <c r="A63" s="16" t="s">
        <v>249</v>
      </c>
    </row>
    <row r="64" spans="1:1" x14ac:dyDescent="0.2">
      <c r="A64" s="29" t="s">
        <v>104</v>
      </c>
    </row>
    <row r="65" spans="1:1" x14ac:dyDescent="0.2">
      <c r="A65" s="16" t="s">
        <v>250</v>
      </c>
    </row>
    <row r="66" spans="1:1" x14ac:dyDescent="0.2">
      <c r="A66" s="16" t="s">
        <v>77</v>
      </c>
    </row>
    <row r="67" spans="1:1" x14ac:dyDescent="0.2">
      <c r="A67" s="16" t="s">
        <v>78</v>
      </c>
    </row>
    <row r="68" spans="1:1" x14ac:dyDescent="0.2">
      <c r="A68" s="16" t="s">
        <v>172</v>
      </c>
    </row>
    <row r="69" spans="1:1" x14ac:dyDescent="0.2">
      <c r="A69" s="16" t="s">
        <v>184</v>
      </c>
    </row>
    <row r="70" spans="1:1" x14ac:dyDescent="0.2">
      <c r="A70" s="16" t="s">
        <v>79</v>
      </c>
    </row>
    <row r="71" spans="1:1" x14ac:dyDescent="0.2">
      <c r="A71" s="16" t="s">
        <v>80</v>
      </c>
    </row>
    <row r="72" spans="1:1" ht="13.5" thickBot="1" x14ac:dyDescent="0.25">
      <c r="A72" s="16" t="s">
        <v>81</v>
      </c>
    </row>
    <row r="73" spans="1:1" ht="20.100000000000001" customHeight="1" thickTop="1" x14ac:dyDescent="0.25">
      <c r="A73" s="124" t="s">
        <v>251</v>
      </c>
    </row>
    <row r="74" spans="1:1" x14ac:dyDescent="0.2">
      <c r="A74" s="16" t="s">
        <v>252</v>
      </c>
    </row>
    <row r="75" spans="1:1" x14ac:dyDescent="0.2">
      <c r="A75" s="16" t="s">
        <v>253</v>
      </c>
    </row>
    <row r="76" spans="1:1" x14ac:dyDescent="0.2">
      <c r="A76" s="16" t="s">
        <v>254</v>
      </c>
    </row>
    <row r="77" spans="1:1" x14ac:dyDescent="0.2">
      <c r="A77" s="16" t="s">
        <v>255</v>
      </c>
    </row>
    <row r="78" spans="1:1" x14ac:dyDescent="0.2">
      <c r="A78" s="16" t="s">
        <v>256</v>
      </c>
    </row>
    <row r="79" spans="1:1" x14ac:dyDescent="0.2">
      <c r="A79" s="16" t="s">
        <v>257</v>
      </c>
    </row>
    <row r="80" spans="1:1" x14ac:dyDescent="0.2">
      <c r="A80" s="16" t="s">
        <v>253</v>
      </c>
    </row>
    <row r="81" spans="1:1" x14ac:dyDescent="0.2">
      <c r="A81" s="16" t="s">
        <v>258</v>
      </c>
    </row>
    <row r="82" spans="1:1" ht="20.100000000000001" customHeight="1" x14ac:dyDescent="0.2">
      <c r="A82" s="16" t="s">
        <v>259</v>
      </c>
    </row>
    <row r="83" spans="1:1" x14ac:dyDescent="0.2">
      <c r="A83" s="16" t="s">
        <v>260</v>
      </c>
    </row>
    <row r="84" spans="1:1" x14ac:dyDescent="0.2">
      <c r="A84" s="16" t="s">
        <v>261</v>
      </c>
    </row>
    <row r="85" spans="1:1" x14ac:dyDescent="0.2">
      <c r="A85" s="16" t="s">
        <v>262</v>
      </c>
    </row>
    <row r="86" spans="1:1" ht="13.5" thickBot="1" x14ac:dyDescent="0.25">
      <c r="A86" s="16" t="s">
        <v>263</v>
      </c>
    </row>
    <row r="87" spans="1:1" ht="20.100000000000001" customHeight="1" thickTop="1" x14ac:dyDescent="0.25">
      <c r="A87" s="124" t="s">
        <v>264</v>
      </c>
    </row>
    <row r="88" spans="1:1" x14ac:dyDescent="0.2">
      <c r="A88" s="16" t="s">
        <v>265</v>
      </c>
    </row>
    <row r="89" spans="1:1" x14ac:dyDescent="0.2">
      <c r="A89" s="16" t="s">
        <v>266</v>
      </c>
    </row>
    <row r="90" spans="1:1" x14ac:dyDescent="0.2">
      <c r="A90" s="16" t="s">
        <v>267</v>
      </c>
    </row>
    <row r="91" spans="1:1" x14ac:dyDescent="0.2">
      <c r="A91" s="16" t="s">
        <v>268</v>
      </c>
    </row>
    <row r="92" spans="1:1" ht="13.5" thickBot="1" x14ac:dyDescent="0.25">
      <c r="A92" s="16" t="s">
        <v>269</v>
      </c>
    </row>
    <row r="93" spans="1:1" ht="20.100000000000001" customHeight="1" thickTop="1" x14ac:dyDescent="0.25">
      <c r="A93" s="27" t="s">
        <v>82</v>
      </c>
    </row>
    <row r="94" spans="1:1" ht="12.75" customHeight="1" x14ac:dyDescent="0.2">
      <c r="A94" s="125" t="s">
        <v>270</v>
      </c>
    </row>
    <row r="95" spans="1:1" ht="12.75" customHeight="1" thickBot="1" x14ac:dyDescent="0.25">
      <c r="A95" s="8" t="s">
        <v>271</v>
      </c>
    </row>
    <row r="96" spans="1:1" ht="30" customHeight="1" thickTop="1" x14ac:dyDescent="0.2">
      <c r="A96" s="50" t="s">
        <v>52</v>
      </c>
    </row>
    <row r="97" spans="1:1" ht="12.95" customHeight="1" x14ac:dyDescent="0.2">
      <c r="A97" s="4" t="s">
        <v>84</v>
      </c>
    </row>
    <row r="98" spans="1:1" ht="12.95" customHeight="1" x14ac:dyDescent="0.2">
      <c r="A98" s="4" t="s">
        <v>138</v>
      </c>
    </row>
    <row r="99" spans="1:1" ht="12.95" customHeight="1" x14ac:dyDescent="0.2">
      <c r="A99" s="128" t="s">
        <v>298</v>
      </c>
    </row>
    <row r="100" spans="1:1" ht="12.95" customHeight="1" x14ac:dyDescent="0.2">
      <c r="A100" s="128" t="s">
        <v>299</v>
      </c>
    </row>
    <row r="101" spans="1:1" ht="12.95" customHeight="1" x14ac:dyDescent="0.2">
      <c r="A101" s="8" t="s">
        <v>85</v>
      </c>
    </row>
    <row r="102" spans="1:1" ht="12.95" customHeight="1" x14ac:dyDescent="0.2">
      <c r="A102" s="8" t="s">
        <v>86</v>
      </c>
    </row>
    <row r="103" spans="1:1" ht="12.95" customHeight="1" x14ac:dyDescent="0.2">
      <c r="A103" s="4" t="s">
        <v>87</v>
      </c>
    </row>
    <row r="104" spans="1:1" ht="12.95" customHeight="1" x14ac:dyDescent="0.2">
      <c r="A104" s="4" t="s">
        <v>88</v>
      </c>
    </row>
    <row r="105" spans="1:1" ht="12.95" customHeight="1" x14ac:dyDescent="0.2">
      <c r="A105" s="24" t="s">
        <v>89</v>
      </c>
    </row>
    <row r="106" spans="1:1" ht="18.75" customHeight="1" x14ac:dyDescent="0.2">
      <c r="A106" s="9" t="s">
        <v>90</v>
      </c>
    </row>
    <row r="107" spans="1:1" ht="12.95" customHeight="1" x14ac:dyDescent="0.2">
      <c r="A107" s="9" t="s">
        <v>91</v>
      </c>
    </row>
    <row r="108" spans="1:1" ht="12.95" customHeight="1" x14ac:dyDescent="0.2">
      <c r="A108" s="9" t="s">
        <v>92</v>
      </c>
    </row>
    <row r="109" spans="1:1" ht="12.95" customHeight="1" x14ac:dyDescent="0.2">
      <c r="A109" s="9" t="s">
        <v>93</v>
      </c>
    </row>
    <row r="110" spans="1:1" ht="12.95" customHeight="1" x14ac:dyDescent="0.2">
      <c r="A110" s="8" t="s">
        <v>94</v>
      </c>
    </row>
    <row r="111" spans="1:1" ht="12.95" customHeight="1" x14ac:dyDescent="0.2">
      <c r="A111" s="8" t="s">
        <v>95</v>
      </c>
    </row>
    <row r="112" spans="1:1" ht="12.95" customHeight="1" x14ac:dyDescent="0.2">
      <c r="A112" s="9" t="s">
        <v>40</v>
      </c>
    </row>
    <row r="113" spans="1:1" ht="12.95" customHeight="1" x14ac:dyDescent="0.2">
      <c r="A113" s="9" t="s">
        <v>25</v>
      </c>
    </row>
    <row r="114" spans="1:1" ht="12.95" customHeight="1" x14ac:dyDescent="0.2">
      <c r="A114" s="4" t="s">
        <v>96</v>
      </c>
    </row>
    <row r="115" spans="1:1" ht="12.95" customHeight="1" x14ac:dyDescent="0.2">
      <c r="A115" s="9" t="s">
        <v>97</v>
      </c>
    </row>
    <row r="116" spans="1:1" ht="12.95" customHeight="1" x14ac:dyDescent="0.2">
      <c r="A116" s="24" t="s">
        <v>26</v>
      </c>
    </row>
    <row r="117" spans="1:1" ht="18.75" customHeight="1" x14ac:dyDescent="0.2">
      <c r="A117" s="39" t="s">
        <v>107</v>
      </c>
    </row>
    <row r="118" spans="1:1" ht="12.95" customHeight="1" x14ac:dyDescent="0.2">
      <c r="A118" s="39" t="s">
        <v>108</v>
      </c>
    </row>
    <row r="119" spans="1:1" ht="12.95" customHeight="1" x14ac:dyDescent="0.2">
      <c r="A119" s="39" t="s">
        <v>109</v>
      </c>
    </row>
    <row r="120" spans="1:1" ht="12.95" customHeight="1" x14ac:dyDescent="0.2">
      <c r="A120" s="39" t="s">
        <v>110</v>
      </c>
    </row>
    <row r="121" spans="1:1" ht="12.95" customHeight="1" x14ac:dyDescent="0.2">
      <c r="A121" s="39" t="s">
        <v>111</v>
      </c>
    </row>
    <row r="122" spans="1:1" ht="12.95" customHeight="1" x14ac:dyDescent="0.2">
      <c r="A122" s="39" t="s">
        <v>112</v>
      </c>
    </row>
    <row r="123" spans="1:1" ht="12.95" customHeight="1" x14ac:dyDescent="0.2">
      <c r="A123" s="24" t="s">
        <v>113</v>
      </c>
    </row>
    <row r="124" spans="1:1" ht="18.75" customHeight="1" x14ac:dyDescent="0.2">
      <c r="A124" s="4" t="s">
        <v>272</v>
      </c>
    </row>
    <row r="125" spans="1:1" x14ac:dyDescent="0.2">
      <c r="A125" s="4" t="s">
        <v>273</v>
      </c>
    </row>
    <row r="126" spans="1:1" x14ac:dyDescent="0.2">
      <c r="A126" s="4" t="s">
        <v>274</v>
      </c>
    </row>
    <row r="127" spans="1:1" ht="12.95" customHeight="1" thickBot="1" x14ac:dyDescent="0.25">
      <c r="A127" s="20" t="s">
        <v>275</v>
      </c>
    </row>
    <row r="128" spans="1:1" ht="20.100000000000001" customHeight="1" thickTop="1" x14ac:dyDescent="0.25">
      <c r="A128" s="27" t="s">
        <v>98</v>
      </c>
    </row>
    <row r="129" spans="1:1" x14ac:dyDescent="0.2">
      <c r="A129" s="8" t="s">
        <v>271</v>
      </c>
    </row>
    <row r="130" spans="1:1" x14ac:dyDescent="0.2">
      <c r="A130" s="8" t="s">
        <v>190</v>
      </c>
    </row>
    <row r="131" spans="1:1" x14ac:dyDescent="0.2">
      <c r="A131" s="7" t="s">
        <v>191</v>
      </c>
    </row>
    <row r="132" spans="1:1" x14ac:dyDescent="0.2">
      <c r="A132" s="7" t="s">
        <v>192</v>
      </c>
    </row>
    <row r="133" spans="1:1" x14ac:dyDescent="0.2">
      <c r="A133" s="7" t="s">
        <v>193</v>
      </c>
    </row>
    <row r="134" spans="1:1" x14ac:dyDescent="0.2">
      <c r="A134" s="7" t="s">
        <v>194</v>
      </c>
    </row>
    <row r="135" spans="1:1" x14ac:dyDescent="0.2">
      <c r="A135" s="7" t="s">
        <v>195</v>
      </c>
    </row>
    <row r="136" spans="1:1" x14ac:dyDescent="0.2">
      <c r="A136" s="7" t="s">
        <v>196</v>
      </c>
    </row>
    <row r="137" spans="1:1" x14ac:dyDescent="0.2">
      <c r="A137" s="119" t="s">
        <v>197</v>
      </c>
    </row>
    <row r="138" spans="1:1" x14ac:dyDescent="0.2">
      <c r="A138" s="7" t="s">
        <v>198</v>
      </c>
    </row>
    <row r="139" spans="1:1" ht="13.5" thickBot="1" x14ac:dyDescent="0.25">
      <c r="A139" s="30" t="s">
        <v>199</v>
      </c>
    </row>
    <row r="140" spans="1:1" ht="30" customHeight="1" thickTop="1" x14ac:dyDescent="0.2">
      <c r="A140" s="50" t="s">
        <v>27</v>
      </c>
    </row>
    <row r="141" spans="1:1" ht="12.95" customHeight="1" x14ac:dyDescent="0.2">
      <c r="A141" s="171" t="s">
        <v>311</v>
      </c>
    </row>
    <row r="142" spans="1:1" ht="12.95" customHeight="1" x14ac:dyDescent="0.2">
      <c r="A142" s="171" t="s">
        <v>312</v>
      </c>
    </row>
    <row r="143" spans="1:1" ht="12.95" customHeight="1" x14ac:dyDescent="0.2">
      <c r="A143" s="171" t="s">
        <v>313</v>
      </c>
    </row>
    <row r="144" spans="1:1" ht="12.95" customHeight="1" x14ac:dyDescent="0.2">
      <c r="A144" s="171" t="s">
        <v>314</v>
      </c>
    </row>
    <row r="145" spans="1:1" ht="12.95" customHeight="1" x14ac:dyDescent="0.2">
      <c r="A145" s="172" t="s">
        <v>315</v>
      </c>
    </row>
    <row r="146" spans="1:1" ht="12.95" customHeight="1" x14ac:dyDescent="0.2">
      <c r="A146" s="6" t="s">
        <v>28</v>
      </c>
    </row>
    <row r="147" spans="1:1" ht="12.95" customHeight="1" x14ac:dyDescent="0.2">
      <c r="A147" s="6" t="s">
        <v>105</v>
      </c>
    </row>
    <row r="148" spans="1:1" ht="12.95" customHeight="1" x14ac:dyDescent="0.2">
      <c r="A148" s="11" t="s">
        <v>29</v>
      </c>
    </row>
    <row r="149" spans="1:1" x14ac:dyDescent="0.2">
      <c r="A149" s="11" t="s">
        <v>30</v>
      </c>
    </row>
    <row r="150" spans="1:1" x14ac:dyDescent="0.2">
      <c r="A150" s="11" t="s">
        <v>31</v>
      </c>
    </row>
    <row r="151" spans="1:1" ht="18.75" customHeight="1" x14ac:dyDescent="0.2">
      <c r="A151" s="126" t="s">
        <v>278</v>
      </c>
    </row>
    <row r="152" spans="1:1" x14ac:dyDescent="0.2">
      <c r="A152" s="11" t="s">
        <v>276</v>
      </c>
    </row>
    <row r="153" spans="1:1" x14ac:dyDescent="0.2">
      <c r="A153" s="11" t="s">
        <v>277</v>
      </c>
    </row>
    <row r="154" spans="1:1" x14ac:dyDescent="0.2">
      <c r="A154" s="11" t="s">
        <v>279</v>
      </c>
    </row>
    <row r="155" spans="1:1" ht="13.5" thickBot="1" x14ac:dyDescent="0.25">
      <c r="A155" s="11" t="s">
        <v>280</v>
      </c>
    </row>
    <row r="156" spans="1:1" ht="30" customHeight="1" thickTop="1" x14ac:dyDescent="0.2">
      <c r="A156" s="50" t="s">
        <v>99</v>
      </c>
    </row>
    <row r="157" spans="1:1" x14ac:dyDescent="0.2">
      <c r="A157" s="7" t="s">
        <v>316</v>
      </c>
    </row>
    <row r="158" spans="1:1" x14ac:dyDescent="0.2">
      <c r="A158" s="7" t="s">
        <v>317</v>
      </c>
    </row>
    <row r="159" spans="1:1" x14ac:dyDescent="0.2">
      <c r="A159" s="7" t="s">
        <v>101</v>
      </c>
    </row>
    <row r="160" spans="1:1" x14ac:dyDescent="0.2">
      <c r="A160" s="7" t="s">
        <v>100</v>
      </c>
    </row>
    <row r="161" spans="1:1" x14ac:dyDescent="0.2">
      <c r="A161" s="7" t="s">
        <v>318</v>
      </c>
    </row>
    <row r="162" spans="1:1" x14ac:dyDescent="0.2">
      <c r="A162" s="4" t="s">
        <v>102</v>
      </c>
    </row>
    <row r="163" spans="1:1" x14ac:dyDescent="0.2">
      <c r="A163" s="7" t="s">
        <v>103</v>
      </c>
    </row>
    <row r="164" spans="1:1" x14ac:dyDescent="0.2">
      <c r="A164" s="5"/>
    </row>
    <row r="165" spans="1:1" x14ac:dyDescent="0.2">
      <c r="A165" s="31" t="s">
        <v>41</v>
      </c>
    </row>
    <row r="166" spans="1:1" ht="18" customHeight="1" x14ac:dyDescent="0.2">
      <c r="A166" s="17"/>
    </row>
    <row r="167" spans="1:1" x14ac:dyDescent="0.2">
      <c r="A167" s="17" t="s">
        <v>60</v>
      </c>
    </row>
    <row r="168" spans="1:1" x14ac:dyDescent="0.2">
      <c r="A168" s="4"/>
    </row>
    <row r="169" spans="1:1" x14ac:dyDescent="0.2">
      <c r="A169" s="5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92" spans="1:1" ht="18" x14ac:dyDescent="0.25">
      <c r="A192" s="32"/>
    </row>
  </sheetData>
  <phoneticPr fontId="2" type="noConversion"/>
  <hyperlinks>
    <hyperlink ref="A5" r:id="rId1"/>
    <hyperlink ref="A141" r:id="rId2" display="http://wildfish.ru/opt"/>
    <hyperlink ref="A142" r:id="rId3" display="http://wildfish.ru/calendar"/>
    <hyperlink ref="A143" r:id="rId4" display="http://wildfish.ru/tranzit"/>
    <hyperlink ref="A144" r:id="rId5" display="http://www.wildfish.ru/karantin"/>
    <hyperlink ref="A145" r:id="rId6" display="Скидки и акции: http://wildfish.ru/special."/>
  </hyperlinks>
  <pageMargins left="0.36" right="0.26" top="0.31" bottom="0.34" header="0.5" footer="0.3"/>
  <pageSetup paperSize="9" scale="95"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FFFF"/>
  </sheetPr>
  <dimension ref="A1:Q299"/>
  <sheetViews>
    <sheetView tabSelected="1" zoomScaleNormal="100" workbookViewId="0">
      <pane ySplit="7" topLeftCell="A8" activePane="bottomLeft" state="frozen"/>
      <selection pane="bottomLeft" activeCell="C4" sqref="C4:J4"/>
    </sheetView>
  </sheetViews>
  <sheetFormatPr defaultRowHeight="12.75" x14ac:dyDescent="0.2"/>
  <cols>
    <col min="1" max="1" width="6.85546875" style="18" customWidth="1"/>
    <col min="2" max="2" width="23.7109375" style="1" customWidth="1"/>
    <col min="3" max="3" width="41.28515625" style="1" customWidth="1"/>
    <col min="4" max="4" width="8.140625" style="1" customWidth="1"/>
    <col min="5" max="5" width="6.42578125" style="1" customWidth="1"/>
    <col min="6" max="6" width="8" style="1" customWidth="1"/>
    <col min="7" max="7" width="6.28515625" style="1" customWidth="1"/>
    <col min="8" max="8" width="10.140625" style="1" customWidth="1"/>
    <col min="9" max="9" width="9" style="1" customWidth="1"/>
    <col min="10" max="10" width="11" style="1" customWidth="1"/>
    <col min="11" max="11" width="9.42578125" style="2" customWidth="1"/>
    <col min="12" max="12" width="6.7109375" style="12" customWidth="1"/>
    <col min="13" max="16" width="1.7109375" style="12" customWidth="1"/>
    <col min="17" max="17" width="9.140625" style="12"/>
  </cols>
  <sheetData>
    <row r="1" spans="1:17" ht="14.1" customHeight="1" x14ac:dyDescent="0.2">
      <c r="A1" s="129"/>
      <c r="B1" s="130" t="s">
        <v>142</v>
      </c>
      <c r="C1" s="131" t="s">
        <v>143</v>
      </c>
      <c r="D1" s="132" t="s">
        <v>300</v>
      </c>
      <c r="E1" s="132"/>
      <c r="F1" s="132"/>
      <c r="G1" s="132"/>
      <c r="H1" s="175" t="s">
        <v>144</v>
      </c>
      <c r="I1" s="175"/>
      <c r="J1" s="133"/>
      <c r="L1" s="13"/>
      <c r="M1" s="14"/>
      <c r="N1" s="14"/>
      <c r="O1" s="14"/>
      <c r="P1" s="14"/>
    </row>
    <row r="2" spans="1:17" ht="14.1" customHeight="1" x14ac:dyDescent="0.2">
      <c r="A2" s="134"/>
      <c r="B2" s="47" t="s">
        <v>301</v>
      </c>
      <c r="C2" s="47" t="s">
        <v>146</v>
      </c>
      <c r="D2" s="47" t="s">
        <v>147</v>
      </c>
      <c r="E2" s="49"/>
      <c r="F2" s="49"/>
      <c r="G2" s="49"/>
      <c r="H2" s="47" t="s">
        <v>145</v>
      </c>
      <c r="I2" s="49"/>
      <c r="J2" s="135"/>
      <c r="K2" s="48" t="s">
        <v>124</v>
      </c>
      <c r="L2" s="13"/>
      <c r="M2" s="14"/>
      <c r="N2"/>
      <c r="O2"/>
      <c r="P2"/>
      <c r="Q2" s="14"/>
    </row>
    <row r="3" spans="1:17" ht="15" customHeight="1" x14ac:dyDescent="0.2">
      <c r="A3" s="136"/>
      <c r="B3" s="137" t="s">
        <v>148</v>
      </c>
      <c r="C3" s="176" t="s">
        <v>164</v>
      </c>
      <c r="D3" s="176"/>
      <c r="E3" s="176"/>
      <c r="F3" s="176"/>
      <c r="G3" s="176"/>
      <c r="H3" s="176"/>
      <c r="I3" s="176"/>
      <c r="J3" s="177"/>
      <c r="K3" s="43" t="s">
        <v>125</v>
      </c>
      <c r="L3" s="13"/>
      <c r="M3" s="14"/>
      <c r="N3"/>
      <c r="O3"/>
      <c r="P3"/>
      <c r="Q3" s="14"/>
    </row>
    <row r="4" spans="1:17" ht="17.25" customHeight="1" x14ac:dyDescent="0.25">
      <c r="A4" s="186" t="s">
        <v>323</v>
      </c>
      <c r="B4" s="186"/>
      <c r="C4" s="187" t="s">
        <v>391</v>
      </c>
      <c r="D4" s="188"/>
      <c r="E4" s="188"/>
      <c r="F4" s="188"/>
      <c r="G4" s="188"/>
      <c r="H4" s="188"/>
      <c r="I4" s="188"/>
      <c r="J4" s="189"/>
      <c r="K4" s="44" t="s">
        <v>122</v>
      </c>
      <c r="L4" s="13"/>
      <c r="M4" s="14"/>
      <c r="N4"/>
      <c r="O4"/>
      <c r="P4"/>
    </row>
    <row r="5" spans="1:17" ht="24" customHeight="1" x14ac:dyDescent="0.2">
      <c r="A5" s="138"/>
      <c r="B5" s="180" t="s">
        <v>347</v>
      </c>
      <c r="C5" s="180"/>
      <c r="D5" s="180"/>
      <c r="E5" s="180"/>
      <c r="F5" s="180"/>
      <c r="G5" s="180"/>
      <c r="H5" s="180"/>
      <c r="I5" s="180"/>
      <c r="J5" s="181"/>
      <c r="K5" s="33" t="s">
        <v>47</v>
      </c>
      <c r="M5" s="14"/>
      <c r="N5"/>
      <c r="O5"/>
      <c r="P5"/>
    </row>
    <row r="6" spans="1:17" ht="15" customHeight="1" x14ac:dyDescent="0.2">
      <c r="A6" s="139" t="s">
        <v>302</v>
      </c>
      <c r="B6" s="140" t="s">
        <v>303</v>
      </c>
      <c r="C6" s="141" t="s">
        <v>304</v>
      </c>
      <c r="D6" s="142"/>
      <c r="E6" s="45"/>
      <c r="F6" s="117" t="s">
        <v>178</v>
      </c>
      <c r="G6" s="120">
        <v>74</v>
      </c>
      <c r="H6" s="143" t="s">
        <v>121</v>
      </c>
      <c r="I6" s="144"/>
      <c r="J6" s="145"/>
      <c r="K6" s="40">
        <f>K273</f>
        <v>0</v>
      </c>
    </row>
    <row r="7" spans="1:17" ht="21.75" customHeight="1" x14ac:dyDescent="0.2">
      <c r="A7" s="19" t="s">
        <v>46</v>
      </c>
      <c r="B7" s="182" t="s">
        <v>18</v>
      </c>
      <c r="C7" s="183"/>
      <c r="D7" s="34" t="s">
        <v>17</v>
      </c>
      <c r="E7" s="35" t="s">
        <v>53</v>
      </c>
      <c r="F7" s="36" t="s">
        <v>54</v>
      </c>
      <c r="G7" s="36" t="s">
        <v>171</v>
      </c>
      <c r="H7" s="116" t="s">
        <v>176</v>
      </c>
      <c r="I7" s="37" t="s">
        <v>16</v>
      </c>
      <c r="J7" s="38" t="s">
        <v>55</v>
      </c>
      <c r="K7" s="10" t="s">
        <v>32</v>
      </c>
      <c r="M7" s="15"/>
    </row>
    <row r="8" spans="1:17" s="54" customFormat="1" ht="14.1" customHeight="1" x14ac:dyDescent="0.2">
      <c r="A8" s="55"/>
      <c r="B8" s="108" t="s">
        <v>114</v>
      </c>
      <c r="C8" s="163" t="s">
        <v>201</v>
      </c>
      <c r="D8" s="109" t="s">
        <v>160</v>
      </c>
      <c r="E8" s="57">
        <v>135</v>
      </c>
      <c r="F8" s="57">
        <v>540</v>
      </c>
      <c r="G8" s="114">
        <v>1.0896296296296295</v>
      </c>
      <c r="H8" s="58">
        <f>ROUND(G8*$G$6*1.05,2)</f>
        <v>84.66</v>
      </c>
      <c r="I8" s="59"/>
      <c r="J8" s="60">
        <f>H8*I8</f>
        <v>0</v>
      </c>
      <c r="K8" s="61">
        <f>IF(F8=0,0,I8/F8)</f>
        <v>0</v>
      </c>
      <c r="L8" s="51"/>
      <c r="M8" s="52"/>
      <c r="N8" s="52"/>
      <c r="O8" s="52"/>
      <c r="P8" s="52"/>
      <c r="Q8" s="53"/>
    </row>
    <row r="9" spans="1:17" s="54" customFormat="1" ht="14.1" customHeight="1" x14ac:dyDescent="0.2">
      <c r="A9" s="55"/>
      <c r="B9" s="108" t="s">
        <v>114</v>
      </c>
      <c r="C9" s="110" t="s">
        <v>201</v>
      </c>
      <c r="D9" s="109" t="s">
        <v>159</v>
      </c>
      <c r="E9" s="56">
        <v>113</v>
      </c>
      <c r="F9" s="56">
        <v>452</v>
      </c>
      <c r="G9" s="115">
        <v>1.3408849557522122</v>
      </c>
      <c r="H9" s="58">
        <f>ROUND(G9*$G$6*1.05,2)</f>
        <v>104.19</v>
      </c>
      <c r="I9" s="62"/>
      <c r="J9" s="63">
        <f>H9*I9</f>
        <v>0</v>
      </c>
      <c r="K9" s="61">
        <f>IF(F9=0,0,I9/F9)</f>
        <v>0</v>
      </c>
      <c r="L9" s="51"/>
      <c r="M9" s="52"/>
      <c r="N9" s="52"/>
      <c r="O9" s="52"/>
      <c r="P9" s="52"/>
      <c r="Q9" s="53"/>
    </row>
    <row r="10" spans="1:17" s="54" customFormat="1" ht="14.1" customHeight="1" x14ac:dyDescent="0.2">
      <c r="A10" s="55"/>
      <c r="B10" s="108" t="s">
        <v>114</v>
      </c>
      <c r="C10" s="110" t="s">
        <v>201</v>
      </c>
      <c r="D10" s="109" t="s">
        <v>123</v>
      </c>
      <c r="E10" s="56">
        <v>56</v>
      </c>
      <c r="F10" s="56">
        <v>224</v>
      </c>
      <c r="G10" s="115">
        <v>2.5705357142857141</v>
      </c>
      <c r="H10" s="58">
        <f t="shared" ref="H10:H12" si="0">ROUND(G10*$G$6*1.05,2)</f>
        <v>199.73</v>
      </c>
      <c r="I10" s="62"/>
      <c r="J10" s="63">
        <f t="shared" ref="J10:J12" si="1">H10*I10</f>
        <v>0</v>
      </c>
      <c r="K10" s="61">
        <f t="shared" ref="K10:K12" si="2">IF(F10=0,0,I10/F10)</f>
        <v>0</v>
      </c>
      <c r="L10" s="51"/>
      <c r="M10" s="52"/>
      <c r="N10" s="52"/>
      <c r="O10" s="52"/>
      <c r="P10" s="52"/>
      <c r="Q10" s="53"/>
    </row>
    <row r="11" spans="1:17" s="54" customFormat="1" ht="14.1" customHeight="1" x14ac:dyDescent="0.2">
      <c r="A11" s="55"/>
      <c r="B11" s="108" t="s">
        <v>114</v>
      </c>
      <c r="C11" s="110" t="s">
        <v>201</v>
      </c>
      <c r="D11" s="109" t="s">
        <v>58</v>
      </c>
      <c r="E11" s="56">
        <v>32</v>
      </c>
      <c r="F11" s="56">
        <v>128</v>
      </c>
      <c r="G11" s="115">
        <v>4.5109374999999998</v>
      </c>
      <c r="H11" s="58">
        <f t="shared" si="0"/>
        <v>350.5</v>
      </c>
      <c r="I11" s="62"/>
      <c r="J11" s="63">
        <f t="shared" si="1"/>
        <v>0</v>
      </c>
      <c r="K11" s="61">
        <f t="shared" si="2"/>
        <v>0</v>
      </c>
      <c r="L11" s="51"/>
      <c r="M11" s="52"/>
      <c r="N11" s="52"/>
      <c r="O11" s="52"/>
      <c r="P11" s="52"/>
      <c r="Q11" s="53"/>
    </row>
    <row r="12" spans="1:17" s="54" customFormat="1" ht="14.1" customHeight="1" x14ac:dyDescent="0.2">
      <c r="A12" s="55"/>
      <c r="B12" s="108" t="s">
        <v>114</v>
      </c>
      <c r="C12" s="110" t="s">
        <v>201</v>
      </c>
      <c r="D12" s="109" t="s">
        <v>0</v>
      </c>
      <c r="E12" s="56">
        <v>27</v>
      </c>
      <c r="F12" s="56">
        <v>108</v>
      </c>
      <c r="G12" s="115">
        <v>5.5481481481481483</v>
      </c>
      <c r="H12" s="58">
        <f t="shared" si="0"/>
        <v>431.09</v>
      </c>
      <c r="I12" s="62"/>
      <c r="J12" s="63">
        <f t="shared" si="1"/>
        <v>0</v>
      </c>
      <c r="K12" s="61">
        <f t="shared" si="2"/>
        <v>0</v>
      </c>
      <c r="L12" s="51"/>
      <c r="M12" s="52"/>
      <c r="N12" s="52"/>
      <c r="O12" s="52"/>
      <c r="P12" s="52"/>
      <c r="Q12" s="53"/>
    </row>
    <row r="13" spans="1:17" s="54" customFormat="1" ht="14.1" customHeight="1" x14ac:dyDescent="0.2">
      <c r="A13" s="55"/>
      <c r="B13" s="108" t="s">
        <v>114</v>
      </c>
      <c r="C13" s="110" t="s">
        <v>202</v>
      </c>
      <c r="D13" s="109" t="s">
        <v>1</v>
      </c>
      <c r="E13" s="56">
        <v>16</v>
      </c>
      <c r="F13" s="56">
        <v>64</v>
      </c>
      <c r="G13" s="115">
        <v>8.8218750000000004</v>
      </c>
      <c r="H13" s="58">
        <f t="shared" ref="H13:H190" si="3">ROUND(G13*$G$6*1.05,2)</f>
        <v>685.46</v>
      </c>
      <c r="I13" s="62"/>
      <c r="J13" s="63">
        <f t="shared" ref="J13:J190" si="4">H13*I13</f>
        <v>0</v>
      </c>
      <c r="K13" s="61">
        <f t="shared" ref="K13:K190" si="5">IF(F13=0,0,I13/F13)</f>
        <v>0</v>
      </c>
      <c r="L13" s="51"/>
      <c r="M13" s="52"/>
      <c r="N13" s="52"/>
      <c r="O13" s="52"/>
      <c r="P13" s="52"/>
      <c r="Q13" s="53"/>
    </row>
    <row r="14" spans="1:17" s="54" customFormat="1" ht="14.1" customHeight="1" x14ac:dyDescent="0.2">
      <c r="A14" s="55"/>
      <c r="B14" s="108" t="s">
        <v>114</v>
      </c>
      <c r="C14" s="110" t="s">
        <v>202</v>
      </c>
      <c r="D14" s="109" t="s">
        <v>2</v>
      </c>
      <c r="E14" s="56">
        <v>14</v>
      </c>
      <c r="F14" s="56">
        <v>56</v>
      </c>
      <c r="G14" s="115">
        <v>10.182142857142859</v>
      </c>
      <c r="H14" s="58">
        <f t="shared" ref="H14:H15" si="6">ROUND(G14*$G$6*1.05,2)</f>
        <v>791.15</v>
      </c>
      <c r="I14" s="62"/>
      <c r="J14" s="63">
        <f t="shared" ref="J14:J15" si="7">H14*I14</f>
        <v>0</v>
      </c>
      <c r="K14" s="61">
        <f t="shared" ref="K14:K15" si="8">IF(F14=0,0,I14/F14)</f>
        <v>0</v>
      </c>
      <c r="L14" s="51"/>
      <c r="M14" s="52"/>
      <c r="N14" s="52"/>
      <c r="O14" s="52"/>
      <c r="P14" s="52"/>
      <c r="Q14" s="53"/>
    </row>
    <row r="15" spans="1:17" s="54" customFormat="1" ht="14.1" customHeight="1" x14ac:dyDescent="0.2">
      <c r="A15" s="55"/>
      <c r="B15" s="108" t="s">
        <v>114</v>
      </c>
      <c r="C15" s="110" t="s">
        <v>202</v>
      </c>
      <c r="D15" s="109" t="s">
        <v>3</v>
      </c>
      <c r="E15" s="56">
        <v>11</v>
      </c>
      <c r="F15" s="56">
        <v>44</v>
      </c>
      <c r="G15" s="115">
        <v>13.295454545454545</v>
      </c>
      <c r="H15" s="58">
        <f t="shared" si="6"/>
        <v>1033.06</v>
      </c>
      <c r="I15" s="62"/>
      <c r="J15" s="63">
        <f t="shared" si="7"/>
        <v>0</v>
      </c>
      <c r="K15" s="61">
        <f t="shared" si="8"/>
        <v>0</v>
      </c>
      <c r="L15" s="51"/>
      <c r="M15" s="52"/>
      <c r="N15" s="52"/>
      <c r="O15" s="52"/>
      <c r="P15" s="52"/>
      <c r="Q15" s="53"/>
    </row>
    <row r="16" spans="1:17" s="54" customFormat="1" ht="14.1" customHeight="1" x14ac:dyDescent="0.2">
      <c r="A16" s="55"/>
      <c r="B16" s="108" t="s">
        <v>188</v>
      </c>
      <c r="C16" s="163" t="s">
        <v>203</v>
      </c>
      <c r="D16" s="109" t="s">
        <v>160</v>
      </c>
      <c r="E16" s="56">
        <v>135</v>
      </c>
      <c r="F16" s="56">
        <v>540</v>
      </c>
      <c r="G16" s="115">
        <v>1.0896296296296295</v>
      </c>
      <c r="H16" s="58">
        <f t="shared" si="3"/>
        <v>84.66</v>
      </c>
      <c r="I16" s="62"/>
      <c r="J16" s="63">
        <f t="shared" si="4"/>
        <v>0</v>
      </c>
      <c r="K16" s="61">
        <f t="shared" si="5"/>
        <v>0</v>
      </c>
      <c r="L16" s="51"/>
      <c r="M16" s="52"/>
      <c r="N16" s="52"/>
      <c r="O16" s="52"/>
      <c r="P16" s="52"/>
      <c r="Q16" s="53"/>
    </row>
    <row r="17" spans="1:17" s="54" customFormat="1" ht="14.1" customHeight="1" x14ac:dyDescent="0.2">
      <c r="A17" s="55"/>
      <c r="B17" s="108" t="s">
        <v>188</v>
      </c>
      <c r="C17" s="110" t="s">
        <v>203</v>
      </c>
      <c r="D17" s="109" t="s">
        <v>159</v>
      </c>
      <c r="E17" s="56">
        <v>113</v>
      </c>
      <c r="F17" s="56">
        <v>452</v>
      </c>
      <c r="G17" s="115">
        <v>1.3408849557522122</v>
      </c>
      <c r="H17" s="58">
        <f t="shared" ref="H17:H115" si="9">ROUND(G17*$G$6*1.05,2)</f>
        <v>104.19</v>
      </c>
      <c r="I17" s="62"/>
      <c r="J17" s="63">
        <f t="shared" ref="J17:J115" si="10">H17*I17</f>
        <v>0</v>
      </c>
      <c r="K17" s="61">
        <f t="shared" ref="K17:K115" si="11">IF(F17=0,0,I17/F17)</f>
        <v>0</v>
      </c>
      <c r="L17" s="51"/>
      <c r="M17" s="52"/>
      <c r="N17" s="52"/>
      <c r="O17" s="52"/>
      <c r="P17" s="52"/>
      <c r="Q17" s="53"/>
    </row>
    <row r="18" spans="1:17" s="54" customFormat="1" ht="14.1" customHeight="1" x14ac:dyDescent="0.2">
      <c r="A18" s="55"/>
      <c r="B18" s="173" t="s">
        <v>379</v>
      </c>
      <c r="C18" s="174" t="s">
        <v>380</v>
      </c>
      <c r="D18" s="109" t="s">
        <v>160</v>
      </c>
      <c r="E18" s="56">
        <v>135</v>
      </c>
      <c r="F18" s="56">
        <v>540</v>
      </c>
      <c r="G18" s="115">
        <v>1.1596296296296298</v>
      </c>
      <c r="H18" s="58">
        <f t="shared" ref="H18:H19" si="12">ROUND(G18*$G$6*1.05,2)</f>
        <v>90.1</v>
      </c>
      <c r="I18" s="62"/>
      <c r="J18" s="63">
        <f t="shared" ref="J18:J19" si="13">H18*I18</f>
        <v>0</v>
      </c>
      <c r="K18" s="61">
        <f t="shared" ref="K18:K19" si="14">IF(F18=0,0,I18/F18)</f>
        <v>0</v>
      </c>
      <c r="L18" s="51"/>
      <c r="M18" s="52"/>
      <c r="N18" s="52"/>
      <c r="O18" s="52"/>
      <c r="P18" s="52"/>
      <c r="Q18" s="53"/>
    </row>
    <row r="19" spans="1:17" s="54" customFormat="1" ht="14.1" customHeight="1" x14ac:dyDescent="0.2">
      <c r="A19" s="55"/>
      <c r="B19" s="173" t="s">
        <v>379</v>
      </c>
      <c r="C19" s="109" t="s">
        <v>380</v>
      </c>
      <c r="D19" s="109" t="s">
        <v>159</v>
      </c>
      <c r="E19" s="56">
        <v>113</v>
      </c>
      <c r="F19" s="56">
        <v>452</v>
      </c>
      <c r="G19" s="115">
        <v>1.5008849557522124</v>
      </c>
      <c r="H19" s="58">
        <f t="shared" si="12"/>
        <v>116.62</v>
      </c>
      <c r="I19" s="62"/>
      <c r="J19" s="63">
        <f t="shared" si="13"/>
        <v>0</v>
      </c>
      <c r="K19" s="61">
        <f t="shared" si="14"/>
        <v>0</v>
      </c>
      <c r="L19" s="51"/>
      <c r="M19" s="52"/>
      <c r="N19" s="52"/>
      <c r="O19" s="52"/>
      <c r="P19" s="52"/>
      <c r="Q19" s="53"/>
    </row>
    <row r="20" spans="1:17" s="54" customFormat="1" ht="14.1" customHeight="1" x14ac:dyDescent="0.2">
      <c r="A20" s="55"/>
      <c r="B20" s="108" t="s">
        <v>161</v>
      </c>
      <c r="C20" s="163" t="s">
        <v>204</v>
      </c>
      <c r="D20" s="109" t="s">
        <v>160</v>
      </c>
      <c r="E20" s="56">
        <v>135</v>
      </c>
      <c r="F20" s="56">
        <v>540</v>
      </c>
      <c r="G20" s="115">
        <v>1.1396296296296295</v>
      </c>
      <c r="H20" s="58">
        <f t="shared" ref="H20:H33" si="15">ROUND(G20*$G$6*1.05,2)</f>
        <v>88.55</v>
      </c>
      <c r="I20" s="62"/>
      <c r="J20" s="63">
        <f t="shared" ref="J20:J33" si="16">H20*I20</f>
        <v>0</v>
      </c>
      <c r="K20" s="61">
        <f t="shared" ref="K20:K33" si="17">IF(F20=0,0,I20/F20)</f>
        <v>0</v>
      </c>
      <c r="L20" s="51"/>
      <c r="M20" s="52"/>
      <c r="N20" s="52"/>
      <c r="O20" s="52"/>
      <c r="P20" s="52"/>
      <c r="Q20" s="53"/>
    </row>
    <row r="21" spans="1:17" s="54" customFormat="1" ht="14.1" customHeight="1" x14ac:dyDescent="0.2">
      <c r="A21" s="55"/>
      <c r="B21" s="108" t="s">
        <v>161</v>
      </c>
      <c r="C21" s="110" t="s">
        <v>204</v>
      </c>
      <c r="D21" s="109" t="s">
        <v>159</v>
      </c>
      <c r="E21" s="56">
        <v>113</v>
      </c>
      <c r="F21" s="56">
        <v>452</v>
      </c>
      <c r="G21" s="115">
        <v>1.4008849557522125</v>
      </c>
      <c r="H21" s="58">
        <f t="shared" si="15"/>
        <v>108.85</v>
      </c>
      <c r="I21" s="62"/>
      <c r="J21" s="63">
        <f t="shared" si="16"/>
        <v>0</v>
      </c>
      <c r="K21" s="61">
        <f t="shared" si="17"/>
        <v>0</v>
      </c>
      <c r="L21" s="51"/>
      <c r="M21" s="52"/>
      <c r="N21" s="52"/>
      <c r="O21" s="52"/>
      <c r="P21" s="52"/>
      <c r="Q21" s="53"/>
    </row>
    <row r="22" spans="1:17" s="54" customFormat="1" ht="14.1" customHeight="1" x14ac:dyDescent="0.2">
      <c r="A22" s="55"/>
      <c r="B22" s="108" t="s">
        <v>284</v>
      </c>
      <c r="C22" s="163" t="s">
        <v>285</v>
      </c>
      <c r="D22" s="109" t="s">
        <v>160</v>
      </c>
      <c r="E22" s="56">
        <v>135</v>
      </c>
      <c r="F22" s="56">
        <v>540</v>
      </c>
      <c r="G22" s="115">
        <v>1.1396296296296295</v>
      </c>
      <c r="H22" s="58">
        <f t="shared" si="15"/>
        <v>88.55</v>
      </c>
      <c r="I22" s="62"/>
      <c r="J22" s="63">
        <f t="shared" si="16"/>
        <v>0</v>
      </c>
      <c r="K22" s="61">
        <f t="shared" si="17"/>
        <v>0</v>
      </c>
      <c r="L22" s="51"/>
      <c r="M22" s="52"/>
      <c r="N22" s="52"/>
      <c r="O22" s="52"/>
      <c r="P22" s="52"/>
      <c r="Q22" s="53"/>
    </row>
    <row r="23" spans="1:17" s="54" customFormat="1" ht="14.1" customHeight="1" x14ac:dyDescent="0.2">
      <c r="A23" s="55"/>
      <c r="B23" s="108" t="s">
        <v>284</v>
      </c>
      <c r="C23" s="110" t="s">
        <v>285</v>
      </c>
      <c r="D23" s="109" t="s">
        <v>159</v>
      </c>
      <c r="E23" s="56">
        <v>113</v>
      </c>
      <c r="F23" s="56">
        <v>452</v>
      </c>
      <c r="G23" s="115">
        <v>1.4008849557522125</v>
      </c>
      <c r="H23" s="58">
        <f t="shared" si="15"/>
        <v>108.85</v>
      </c>
      <c r="I23" s="62"/>
      <c r="J23" s="63">
        <f t="shared" si="16"/>
        <v>0</v>
      </c>
      <c r="K23" s="61">
        <f t="shared" si="17"/>
        <v>0</v>
      </c>
      <c r="L23" s="51"/>
      <c r="M23" s="52"/>
      <c r="N23" s="52"/>
      <c r="O23" s="52"/>
      <c r="P23" s="52"/>
      <c r="Q23" s="53"/>
    </row>
    <row r="24" spans="1:17" s="54" customFormat="1" ht="14.1" customHeight="1" x14ac:dyDescent="0.2">
      <c r="A24" s="55"/>
      <c r="B24" s="112" t="s">
        <v>173</v>
      </c>
      <c r="C24" s="163" t="s">
        <v>205</v>
      </c>
      <c r="D24" s="109" t="s">
        <v>160</v>
      </c>
      <c r="E24" s="56">
        <v>113</v>
      </c>
      <c r="F24" s="56">
        <v>452</v>
      </c>
      <c r="G24" s="115">
        <v>1.3808849557522123</v>
      </c>
      <c r="H24" s="58">
        <f t="shared" si="15"/>
        <v>107.29</v>
      </c>
      <c r="I24" s="62"/>
      <c r="J24" s="63">
        <f t="shared" si="16"/>
        <v>0</v>
      </c>
      <c r="K24" s="61">
        <f t="shared" si="17"/>
        <v>0</v>
      </c>
      <c r="L24" s="51"/>
      <c r="M24" s="52"/>
      <c r="N24" s="52"/>
      <c r="O24" s="52"/>
      <c r="P24" s="52"/>
      <c r="Q24" s="53"/>
    </row>
    <row r="25" spans="1:17" s="54" customFormat="1" ht="14.1" customHeight="1" x14ac:dyDescent="0.2">
      <c r="A25" s="55"/>
      <c r="B25" s="112" t="s">
        <v>173</v>
      </c>
      <c r="C25" s="110" t="s">
        <v>205</v>
      </c>
      <c r="D25" s="109" t="s">
        <v>159</v>
      </c>
      <c r="E25" s="56">
        <v>95</v>
      </c>
      <c r="F25" s="56">
        <v>380</v>
      </c>
      <c r="G25" s="115">
        <v>1.8</v>
      </c>
      <c r="H25" s="58">
        <f t="shared" si="15"/>
        <v>139.86000000000001</v>
      </c>
      <c r="I25" s="62"/>
      <c r="J25" s="63">
        <f t="shared" si="16"/>
        <v>0</v>
      </c>
      <c r="K25" s="61">
        <f t="shared" si="17"/>
        <v>0</v>
      </c>
      <c r="L25" s="51"/>
      <c r="M25" s="52"/>
      <c r="N25" s="52"/>
      <c r="O25" s="52"/>
      <c r="P25" s="52"/>
      <c r="Q25" s="53"/>
    </row>
    <row r="26" spans="1:17" s="54" customFormat="1" ht="14.1" customHeight="1" x14ac:dyDescent="0.2">
      <c r="A26" s="55"/>
      <c r="B26" s="112" t="s">
        <v>174</v>
      </c>
      <c r="C26" s="163" t="s">
        <v>206</v>
      </c>
      <c r="D26" s="109" t="s">
        <v>160</v>
      </c>
      <c r="E26" s="56">
        <v>113</v>
      </c>
      <c r="F26" s="56">
        <v>452</v>
      </c>
      <c r="G26" s="115">
        <v>1.3808849557522123</v>
      </c>
      <c r="H26" s="58">
        <f t="shared" si="15"/>
        <v>107.29</v>
      </c>
      <c r="I26" s="62"/>
      <c r="J26" s="63">
        <f t="shared" si="16"/>
        <v>0</v>
      </c>
      <c r="K26" s="61">
        <f t="shared" si="17"/>
        <v>0</v>
      </c>
      <c r="L26" s="51"/>
      <c r="M26" s="52"/>
      <c r="N26" s="52"/>
      <c r="O26" s="52"/>
      <c r="P26" s="52"/>
      <c r="Q26" s="53"/>
    </row>
    <row r="27" spans="1:17" s="54" customFormat="1" ht="14.1" customHeight="1" x14ac:dyDescent="0.2">
      <c r="A27" s="55"/>
      <c r="B27" s="112" t="s">
        <v>174</v>
      </c>
      <c r="C27" s="110" t="s">
        <v>206</v>
      </c>
      <c r="D27" s="109" t="s">
        <v>159</v>
      </c>
      <c r="E27" s="56">
        <v>95</v>
      </c>
      <c r="F27" s="56">
        <v>380</v>
      </c>
      <c r="G27" s="115">
        <v>1.8</v>
      </c>
      <c r="H27" s="58">
        <f t="shared" si="15"/>
        <v>139.86000000000001</v>
      </c>
      <c r="I27" s="62"/>
      <c r="J27" s="63">
        <f t="shared" si="16"/>
        <v>0</v>
      </c>
      <c r="K27" s="61">
        <f t="shared" si="17"/>
        <v>0</v>
      </c>
      <c r="L27" s="51"/>
      <c r="M27" s="52"/>
      <c r="N27" s="52"/>
      <c r="O27" s="52"/>
      <c r="P27" s="52"/>
      <c r="Q27" s="53"/>
    </row>
    <row r="28" spans="1:17" s="54" customFormat="1" ht="14.1" customHeight="1" x14ac:dyDescent="0.2">
      <c r="A28" s="55"/>
      <c r="B28" s="112" t="s">
        <v>328</v>
      </c>
      <c r="C28" s="163" t="s">
        <v>329</v>
      </c>
      <c r="D28" s="109" t="s">
        <v>160</v>
      </c>
      <c r="E28" s="56">
        <v>113</v>
      </c>
      <c r="F28" s="56">
        <v>452</v>
      </c>
      <c r="G28" s="115">
        <v>1.4708849557522126</v>
      </c>
      <c r="H28" s="58">
        <f t="shared" si="15"/>
        <v>114.29</v>
      </c>
      <c r="I28" s="62"/>
      <c r="J28" s="63">
        <f t="shared" si="16"/>
        <v>0</v>
      </c>
      <c r="K28" s="61">
        <f t="shared" si="17"/>
        <v>0</v>
      </c>
      <c r="L28" s="51"/>
      <c r="M28" s="52"/>
      <c r="N28" s="52"/>
      <c r="O28" s="52"/>
      <c r="P28" s="52"/>
      <c r="Q28" s="53"/>
    </row>
    <row r="29" spans="1:17" s="54" customFormat="1" ht="14.1" customHeight="1" x14ac:dyDescent="0.2">
      <c r="A29" s="55"/>
      <c r="B29" s="112" t="s">
        <v>328</v>
      </c>
      <c r="C29" s="110" t="s">
        <v>329</v>
      </c>
      <c r="D29" s="109" t="s">
        <v>159</v>
      </c>
      <c r="E29" s="56">
        <v>95</v>
      </c>
      <c r="F29" s="56">
        <v>380</v>
      </c>
      <c r="G29" s="115">
        <v>1.9</v>
      </c>
      <c r="H29" s="58">
        <f t="shared" si="15"/>
        <v>147.63</v>
      </c>
      <c r="I29" s="62"/>
      <c r="J29" s="63">
        <f t="shared" si="16"/>
        <v>0</v>
      </c>
      <c r="K29" s="61">
        <f t="shared" si="17"/>
        <v>0</v>
      </c>
      <c r="L29" s="51"/>
      <c r="M29" s="52"/>
      <c r="N29" s="52"/>
      <c r="O29" s="52"/>
      <c r="P29" s="52"/>
      <c r="Q29" s="53"/>
    </row>
    <row r="30" spans="1:17" s="54" customFormat="1" ht="14.1" customHeight="1" x14ac:dyDescent="0.2">
      <c r="A30" s="55"/>
      <c r="B30" s="112" t="s">
        <v>179</v>
      </c>
      <c r="C30" s="163" t="s">
        <v>207</v>
      </c>
      <c r="D30" s="109" t="s">
        <v>160</v>
      </c>
      <c r="E30" s="56">
        <v>113</v>
      </c>
      <c r="F30" s="56">
        <v>452</v>
      </c>
      <c r="G30" s="115">
        <v>1.4708849557522126</v>
      </c>
      <c r="H30" s="58">
        <f t="shared" si="15"/>
        <v>114.29</v>
      </c>
      <c r="I30" s="62"/>
      <c r="J30" s="63">
        <f t="shared" si="16"/>
        <v>0</v>
      </c>
      <c r="K30" s="61">
        <f t="shared" si="17"/>
        <v>0</v>
      </c>
      <c r="L30" s="51"/>
      <c r="M30" s="52"/>
      <c r="N30" s="52"/>
      <c r="O30" s="52"/>
      <c r="P30" s="52"/>
      <c r="Q30" s="53"/>
    </row>
    <row r="31" spans="1:17" s="54" customFormat="1" ht="14.1" customHeight="1" x14ac:dyDescent="0.2">
      <c r="A31" s="55"/>
      <c r="B31" s="112" t="s">
        <v>179</v>
      </c>
      <c r="C31" s="110" t="s">
        <v>207</v>
      </c>
      <c r="D31" s="109" t="s">
        <v>159</v>
      </c>
      <c r="E31" s="56">
        <v>95</v>
      </c>
      <c r="F31" s="56">
        <v>380</v>
      </c>
      <c r="G31" s="115">
        <v>1.9</v>
      </c>
      <c r="H31" s="58">
        <f t="shared" si="15"/>
        <v>147.63</v>
      </c>
      <c r="I31" s="62"/>
      <c r="J31" s="63">
        <f t="shared" si="16"/>
        <v>0</v>
      </c>
      <c r="K31" s="61">
        <f t="shared" si="17"/>
        <v>0</v>
      </c>
      <c r="L31" s="51"/>
      <c r="M31" s="52"/>
      <c r="N31" s="52"/>
      <c r="O31" s="52"/>
      <c r="P31" s="52"/>
      <c r="Q31" s="53"/>
    </row>
    <row r="32" spans="1:17" s="54" customFormat="1" ht="14.1" customHeight="1" x14ac:dyDescent="0.2">
      <c r="A32" s="55"/>
      <c r="B32" s="164" t="s">
        <v>5</v>
      </c>
      <c r="C32" s="163" t="s">
        <v>208</v>
      </c>
      <c r="D32" s="109" t="s">
        <v>162</v>
      </c>
      <c r="E32" s="56">
        <v>162</v>
      </c>
      <c r="F32" s="56">
        <v>648</v>
      </c>
      <c r="G32" s="115">
        <v>0.92302469135802467</v>
      </c>
      <c r="H32" s="58">
        <f t="shared" si="15"/>
        <v>71.72</v>
      </c>
      <c r="I32" s="62"/>
      <c r="J32" s="63">
        <f t="shared" si="16"/>
        <v>0</v>
      </c>
      <c r="K32" s="61">
        <f t="shared" si="17"/>
        <v>0</v>
      </c>
      <c r="L32" s="51"/>
      <c r="M32" s="52"/>
      <c r="N32" s="52"/>
      <c r="O32" s="52"/>
      <c r="P32" s="52"/>
      <c r="Q32" s="53"/>
    </row>
    <row r="33" spans="1:17" s="54" customFormat="1" ht="14.1" customHeight="1" x14ac:dyDescent="0.2">
      <c r="A33" s="55"/>
      <c r="B33" s="108" t="s">
        <v>5</v>
      </c>
      <c r="C33" s="163" t="s">
        <v>208</v>
      </c>
      <c r="D33" s="109" t="s">
        <v>160</v>
      </c>
      <c r="E33" s="56">
        <v>144</v>
      </c>
      <c r="F33" s="56">
        <v>576</v>
      </c>
      <c r="G33" s="115">
        <v>1.0346527777777779</v>
      </c>
      <c r="H33" s="58">
        <f t="shared" si="15"/>
        <v>80.39</v>
      </c>
      <c r="I33" s="62"/>
      <c r="J33" s="63">
        <f t="shared" si="16"/>
        <v>0</v>
      </c>
      <c r="K33" s="61">
        <f t="shared" si="17"/>
        <v>0</v>
      </c>
      <c r="L33" s="51"/>
      <c r="M33" s="52"/>
      <c r="N33" s="52"/>
      <c r="O33" s="52"/>
      <c r="P33" s="52"/>
      <c r="Q33" s="53"/>
    </row>
    <row r="34" spans="1:17" s="54" customFormat="1" ht="14.1" customHeight="1" x14ac:dyDescent="0.2">
      <c r="A34" s="55"/>
      <c r="B34" s="108" t="s">
        <v>5</v>
      </c>
      <c r="C34" s="110" t="s">
        <v>208</v>
      </c>
      <c r="D34" s="109" t="s">
        <v>159</v>
      </c>
      <c r="E34" s="56">
        <v>108</v>
      </c>
      <c r="F34" s="56">
        <v>432</v>
      </c>
      <c r="G34" s="115">
        <v>1.389537037037037</v>
      </c>
      <c r="H34" s="58">
        <f t="shared" si="9"/>
        <v>107.97</v>
      </c>
      <c r="I34" s="62"/>
      <c r="J34" s="63">
        <f t="shared" si="10"/>
        <v>0</v>
      </c>
      <c r="K34" s="61">
        <f t="shared" si="11"/>
        <v>0</v>
      </c>
      <c r="L34" s="51"/>
      <c r="M34" s="52"/>
      <c r="N34" s="52"/>
      <c r="O34" s="52"/>
      <c r="P34" s="52"/>
      <c r="Q34" s="53"/>
    </row>
    <row r="35" spans="1:17" s="54" customFormat="1" ht="14.1" customHeight="1" x14ac:dyDescent="0.2">
      <c r="A35" s="55"/>
      <c r="B35" s="108" t="s">
        <v>5</v>
      </c>
      <c r="C35" s="110" t="s">
        <v>208</v>
      </c>
      <c r="D35" s="109" t="s">
        <v>123</v>
      </c>
      <c r="E35" s="56">
        <v>49</v>
      </c>
      <c r="F35" s="56">
        <v>196</v>
      </c>
      <c r="G35" s="115">
        <v>2.8734693877551023</v>
      </c>
      <c r="H35" s="58">
        <f t="shared" si="9"/>
        <v>223.27</v>
      </c>
      <c r="I35" s="62"/>
      <c r="J35" s="63">
        <f t="shared" si="10"/>
        <v>0</v>
      </c>
      <c r="K35" s="61">
        <f t="shared" si="11"/>
        <v>0</v>
      </c>
      <c r="L35" s="51"/>
      <c r="M35" s="52"/>
      <c r="N35" s="52"/>
      <c r="O35" s="52"/>
      <c r="P35" s="52"/>
      <c r="Q35" s="53"/>
    </row>
    <row r="36" spans="1:17" s="54" customFormat="1" ht="14.1" customHeight="1" x14ac:dyDescent="0.2">
      <c r="A36" s="55"/>
      <c r="B36" s="108" t="s">
        <v>5</v>
      </c>
      <c r="C36" s="110" t="s">
        <v>208</v>
      </c>
      <c r="D36" s="109" t="s">
        <v>58</v>
      </c>
      <c r="E36" s="56">
        <v>28</v>
      </c>
      <c r="F36" s="56">
        <v>112</v>
      </c>
      <c r="G36" s="115">
        <v>5.0410714285714286</v>
      </c>
      <c r="H36" s="58">
        <f t="shared" si="9"/>
        <v>391.69</v>
      </c>
      <c r="I36" s="62"/>
      <c r="J36" s="63">
        <f t="shared" si="10"/>
        <v>0</v>
      </c>
      <c r="K36" s="61">
        <f t="shared" si="11"/>
        <v>0</v>
      </c>
      <c r="L36" s="51"/>
      <c r="M36" s="52"/>
      <c r="N36" s="52"/>
      <c r="O36" s="52"/>
      <c r="P36" s="52"/>
      <c r="Q36" s="53"/>
    </row>
    <row r="37" spans="1:17" s="54" customFormat="1" ht="14.1" customHeight="1" x14ac:dyDescent="0.2">
      <c r="A37" s="55"/>
      <c r="B37" s="108" t="s">
        <v>5</v>
      </c>
      <c r="C37" s="110" t="s">
        <v>208</v>
      </c>
      <c r="D37" s="109" t="s">
        <v>0</v>
      </c>
      <c r="E37" s="56">
        <v>25</v>
      </c>
      <c r="F37" s="56">
        <v>100</v>
      </c>
      <c r="G37" s="115">
        <v>5.9</v>
      </c>
      <c r="H37" s="58">
        <f t="shared" ref="H37:H55" si="18">ROUND(G37*$G$6*1.05,2)</f>
        <v>458.43</v>
      </c>
      <c r="I37" s="62"/>
      <c r="J37" s="63">
        <f t="shared" ref="J37:J55" si="19">H37*I37</f>
        <v>0</v>
      </c>
      <c r="K37" s="61">
        <f t="shared" ref="K37:K55" si="20">IF(F37=0,0,I37/F37)</f>
        <v>0</v>
      </c>
      <c r="L37" s="51"/>
      <c r="M37" s="52"/>
      <c r="N37" s="52"/>
      <c r="O37" s="52"/>
      <c r="P37" s="52"/>
      <c r="Q37" s="53"/>
    </row>
    <row r="38" spans="1:17" s="54" customFormat="1" ht="14.1" customHeight="1" x14ac:dyDescent="0.2">
      <c r="A38" s="55"/>
      <c r="B38" s="108" t="s">
        <v>5</v>
      </c>
      <c r="C38" s="110" t="s">
        <v>349</v>
      </c>
      <c r="D38" s="109" t="s">
        <v>1</v>
      </c>
      <c r="E38" s="56">
        <v>14</v>
      </c>
      <c r="F38" s="56">
        <v>56</v>
      </c>
      <c r="G38" s="115">
        <v>9.8821428571428562</v>
      </c>
      <c r="H38" s="58">
        <f t="shared" si="18"/>
        <v>767.84</v>
      </c>
      <c r="I38" s="62"/>
      <c r="J38" s="63">
        <f t="shared" si="19"/>
        <v>0</v>
      </c>
      <c r="K38" s="61">
        <f t="shared" si="20"/>
        <v>0</v>
      </c>
      <c r="L38" s="51"/>
      <c r="M38" s="52"/>
      <c r="N38" s="52"/>
      <c r="O38" s="52"/>
      <c r="P38" s="52"/>
      <c r="Q38" s="53"/>
    </row>
    <row r="39" spans="1:17" s="54" customFormat="1" ht="14.1" customHeight="1" x14ac:dyDescent="0.2">
      <c r="A39" s="55"/>
      <c r="B39" s="108" t="s">
        <v>5</v>
      </c>
      <c r="C39" s="110" t="s">
        <v>349</v>
      </c>
      <c r="D39" s="109" t="s">
        <v>2</v>
      </c>
      <c r="E39" s="56">
        <v>13</v>
      </c>
      <c r="F39" s="56">
        <v>52</v>
      </c>
      <c r="G39" s="115">
        <v>10.834615384615384</v>
      </c>
      <c r="H39" s="58">
        <f t="shared" si="18"/>
        <v>841.85</v>
      </c>
      <c r="I39" s="62"/>
      <c r="J39" s="63">
        <f t="shared" si="19"/>
        <v>0</v>
      </c>
      <c r="K39" s="61">
        <f t="shared" si="20"/>
        <v>0</v>
      </c>
      <c r="L39" s="51"/>
      <c r="M39" s="52"/>
      <c r="N39" s="52"/>
      <c r="O39" s="52"/>
      <c r="P39" s="52"/>
      <c r="Q39" s="53"/>
    </row>
    <row r="40" spans="1:17" s="54" customFormat="1" ht="14.1" customHeight="1" x14ac:dyDescent="0.2">
      <c r="A40" s="55"/>
      <c r="B40" s="108" t="s">
        <v>5</v>
      </c>
      <c r="C40" s="110" t="s">
        <v>349</v>
      </c>
      <c r="D40" s="109" t="s">
        <v>3</v>
      </c>
      <c r="E40" s="56">
        <v>10</v>
      </c>
      <c r="F40" s="56">
        <v>40</v>
      </c>
      <c r="G40" s="115">
        <v>14.375</v>
      </c>
      <c r="H40" s="58">
        <f t="shared" si="18"/>
        <v>1116.94</v>
      </c>
      <c r="I40" s="62"/>
      <c r="J40" s="63">
        <f t="shared" si="19"/>
        <v>0</v>
      </c>
      <c r="K40" s="61">
        <f t="shared" si="20"/>
        <v>0</v>
      </c>
      <c r="L40" s="51"/>
      <c r="M40" s="52"/>
      <c r="N40" s="52"/>
      <c r="O40" s="52"/>
      <c r="P40" s="52"/>
      <c r="Q40" s="53"/>
    </row>
    <row r="41" spans="1:17" s="54" customFormat="1" ht="14.1" customHeight="1" x14ac:dyDescent="0.2">
      <c r="A41" s="55"/>
      <c r="B41" s="108" t="s">
        <v>5</v>
      </c>
      <c r="C41" s="110" t="s">
        <v>349</v>
      </c>
      <c r="D41" s="109" t="s">
        <v>165</v>
      </c>
      <c r="E41" s="56">
        <v>9</v>
      </c>
      <c r="F41" s="56">
        <v>36</v>
      </c>
      <c r="G41" s="115">
        <v>16.994444444444444</v>
      </c>
      <c r="H41" s="58">
        <f t="shared" si="18"/>
        <v>1320.47</v>
      </c>
      <c r="I41" s="62"/>
      <c r="J41" s="63">
        <f t="shared" si="19"/>
        <v>0</v>
      </c>
      <c r="K41" s="61">
        <f t="shared" si="20"/>
        <v>0</v>
      </c>
      <c r="L41" s="51"/>
      <c r="M41" s="52"/>
      <c r="N41" s="52"/>
      <c r="O41" s="52"/>
      <c r="P41" s="52"/>
      <c r="Q41" s="53"/>
    </row>
    <row r="42" spans="1:17" s="54" customFormat="1" ht="14.1" customHeight="1" x14ac:dyDescent="0.2">
      <c r="A42" s="55"/>
      <c r="B42" s="164" t="s">
        <v>6</v>
      </c>
      <c r="C42" s="163" t="s">
        <v>209</v>
      </c>
      <c r="D42" s="109" t="s">
        <v>162</v>
      </c>
      <c r="E42" s="56">
        <v>162</v>
      </c>
      <c r="F42" s="56">
        <v>648</v>
      </c>
      <c r="G42" s="115">
        <v>0.9630246913580246</v>
      </c>
      <c r="H42" s="58">
        <f t="shared" si="18"/>
        <v>74.83</v>
      </c>
      <c r="I42" s="62"/>
      <c r="J42" s="63">
        <f t="shared" si="19"/>
        <v>0</v>
      </c>
      <c r="K42" s="61">
        <f t="shared" si="20"/>
        <v>0</v>
      </c>
      <c r="L42" s="51"/>
      <c r="M42" s="52"/>
      <c r="N42" s="52"/>
      <c r="O42" s="52"/>
      <c r="P42" s="52"/>
      <c r="Q42" s="53"/>
    </row>
    <row r="43" spans="1:17" s="54" customFormat="1" ht="14.1" customHeight="1" x14ac:dyDescent="0.2">
      <c r="A43" s="55"/>
      <c r="B43" s="108" t="s">
        <v>6</v>
      </c>
      <c r="C43" s="163" t="s">
        <v>209</v>
      </c>
      <c r="D43" s="109" t="s">
        <v>160</v>
      </c>
      <c r="E43" s="56">
        <v>144</v>
      </c>
      <c r="F43" s="56">
        <v>576</v>
      </c>
      <c r="G43" s="115">
        <v>1.0746527777777777</v>
      </c>
      <c r="H43" s="58">
        <f t="shared" si="18"/>
        <v>83.5</v>
      </c>
      <c r="I43" s="62"/>
      <c r="J43" s="63">
        <f t="shared" si="19"/>
        <v>0</v>
      </c>
      <c r="K43" s="61">
        <f t="shared" si="20"/>
        <v>0</v>
      </c>
      <c r="L43" s="51"/>
      <c r="M43" s="52"/>
      <c r="N43" s="52"/>
      <c r="O43" s="52"/>
      <c r="P43" s="52"/>
      <c r="Q43" s="53"/>
    </row>
    <row r="44" spans="1:17" s="54" customFormat="1" ht="14.1" customHeight="1" x14ac:dyDescent="0.2">
      <c r="A44" s="55"/>
      <c r="B44" s="108" t="s">
        <v>6</v>
      </c>
      <c r="C44" s="110" t="s">
        <v>209</v>
      </c>
      <c r="D44" s="109" t="s">
        <v>159</v>
      </c>
      <c r="E44" s="56">
        <v>108</v>
      </c>
      <c r="F44" s="56">
        <v>432</v>
      </c>
      <c r="G44" s="115">
        <v>1.419537037037037</v>
      </c>
      <c r="H44" s="58">
        <f t="shared" si="18"/>
        <v>110.3</v>
      </c>
      <c r="I44" s="62"/>
      <c r="J44" s="63">
        <f t="shared" si="19"/>
        <v>0</v>
      </c>
      <c r="K44" s="61">
        <f t="shared" si="20"/>
        <v>0</v>
      </c>
      <c r="L44" s="51"/>
      <c r="M44" s="52"/>
      <c r="N44" s="52"/>
      <c r="O44" s="52"/>
      <c r="P44" s="52"/>
      <c r="Q44" s="53"/>
    </row>
    <row r="45" spans="1:17" s="54" customFormat="1" ht="14.1" customHeight="1" x14ac:dyDescent="0.2">
      <c r="A45" s="55"/>
      <c r="B45" s="108" t="s">
        <v>6</v>
      </c>
      <c r="C45" s="110" t="s">
        <v>209</v>
      </c>
      <c r="D45" s="109" t="s">
        <v>123</v>
      </c>
      <c r="E45" s="56">
        <v>49</v>
      </c>
      <c r="F45" s="56">
        <v>196</v>
      </c>
      <c r="G45" s="115">
        <v>2.9434693877551017</v>
      </c>
      <c r="H45" s="58">
        <f t="shared" si="18"/>
        <v>228.71</v>
      </c>
      <c r="I45" s="62"/>
      <c r="J45" s="63">
        <f t="shared" si="19"/>
        <v>0</v>
      </c>
      <c r="K45" s="61">
        <f t="shared" si="20"/>
        <v>0</v>
      </c>
      <c r="L45" s="51"/>
      <c r="M45" s="52"/>
      <c r="N45" s="52"/>
      <c r="O45" s="52"/>
      <c r="P45" s="52"/>
      <c r="Q45" s="53"/>
    </row>
    <row r="46" spans="1:17" s="54" customFormat="1" ht="14.1" customHeight="1" x14ac:dyDescent="0.2">
      <c r="A46" s="55"/>
      <c r="B46" s="108" t="s">
        <v>6</v>
      </c>
      <c r="C46" s="110" t="s">
        <v>209</v>
      </c>
      <c r="D46" s="109" t="s">
        <v>58</v>
      </c>
      <c r="E46" s="56">
        <v>28</v>
      </c>
      <c r="F46" s="56">
        <v>112</v>
      </c>
      <c r="G46" s="115">
        <v>5.1410714285714283</v>
      </c>
      <c r="H46" s="58">
        <f t="shared" si="18"/>
        <v>399.46</v>
      </c>
      <c r="I46" s="62"/>
      <c r="J46" s="63">
        <f t="shared" si="19"/>
        <v>0</v>
      </c>
      <c r="K46" s="61">
        <f t="shared" si="20"/>
        <v>0</v>
      </c>
      <c r="L46" s="51"/>
      <c r="M46" s="52"/>
      <c r="N46" s="52"/>
      <c r="O46" s="52"/>
      <c r="P46" s="52"/>
      <c r="Q46" s="53"/>
    </row>
    <row r="47" spans="1:17" s="54" customFormat="1" ht="14.1" customHeight="1" x14ac:dyDescent="0.2">
      <c r="A47" s="55"/>
      <c r="B47" s="108" t="s">
        <v>6</v>
      </c>
      <c r="C47" s="110" t="s">
        <v>209</v>
      </c>
      <c r="D47" s="109" t="s">
        <v>0</v>
      </c>
      <c r="E47" s="56">
        <v>25</v>
      </c>
      <c r="F47" s="56">
        <v>100</v>
      </c>
      <c r="G47" s="115">
        <v>5.95</v>
      </c>
      <c r="H47" s="58">
        <f t="shared" si="18"/>
        <v>462.32</v>
      </c>
      <c r="I47" s="62"/>
      <c r="J47" s="63">
        <f t="shared" si="19"/>
        <v>0</v>
      </c>
      <c r="K47" s="61">
        <f t="shared" si="20"/>
        <v>0</v>
      </c>
      <c r="L47" s="51"/>
      <c r="M47" s="52"/>
      <c r="N47" s="52"/>
      <c r="O47" s="52"/>
      <c r="P47" s="52"/>
      <c r="Q47" s="53"/>
    </row>
    <row r="48" spans="1:17" s="54" customFormat="1" ht="14.1" customHeight="1" x14ac:dyDescent="0.2">
      <c r="A48" s="55"/>
      <c r="B48" s="108" t="s">
        <v>6</v>
      </c>
      <c r="C48" s="110" t="s">
        <v>350</v>
      </c>
      <c r="D48" s="109" t="s">
        <v>1</v>
      </c>
      <c r="E48" s="56">
        <v>14</v>
      </c>
      <c r="F48" s="56">
        <v>56</v>
      </c>
      <c r="G48" s="115">
        <v>9.9821428571428577</v>
      </c>
      <c r="H48" s="58">
        <f t="shared" si="18"/>
        <v>775.61</v>
      </c>
      <c r="I48" s="62"/>
      <c r="J48" s="63">
        <f t="shared" si="19"/>
        <v>0</v>
      </c>
      <c r="K48" s="61">
        <f t="shared" si="20"/>
        <v>0</v>
      </c>
      <c r="L48" s="51"/>
      <c r="M48" s="52"/>
      <c r="N48" s="52"/>
      <c r="O48" s="52"/>
      <c r="P48" s="52"/>
      <c r="Q48" s="53"/>
    </row>
    <row r="49" spans="1:17" s="54" customFormat="1" ht="14.1" customHeight="1" x14ac:dyDescent="0.2">
      <c r="A49" s="55"/>
      <c r="B49" s="108" t="s">
        <v>6</v>
      </c>
      <c r="C49" s="110" t="s">
        <v>350</v>
      </c>
      <c r="D49" s="109" t="s">
        <v>2</v>
      </c>
      <c r="E49" s="56">
        <v>13</v>
      </c>
      <c r="F49" s="56">
        <v>52</v>
      </c>
      <c r="G49" s="115">
        <v>10.934615384615386</v>
      </c>
      <c r="H49" s="58">
        <f t="shared" si="18"/>
        <v>849.62</v>
      </c>
      <c r="I49" s="62"/>
      <c r="J49" s="63">
        <f t="shared" si="19"/>
        <v>0</v>
      </c>
      <c r="K49" s="61">
        <f t="shared" si="20"/>
        <v>0</v>
      </c>
      <c r="L49" s="51"/>
      <c r="M49" s="52"/>
      <c r="N49" s="52"/>
      <c r="O49" s="52"/>
      <c r="P49" s="52"/>
      <c r="Q49" s="53"/>
    </row>
    <row r="50" spans="1:17" s="54" customFormat="1" ht="14.1" customHeight="1" x14ac:dyDescent="0.2">
      <c r="A50" s="55"/>
      <c r="B50" s="108" t="s">
        <v>6</v>
      </c>
      <c r="C50" s="110" t="s">
        <v>350</v>
      </c>
      <c r="D50" s="109" t="s">
        <v>3</v>
      </c>
      <c r="E50" s="56">
        <v>10</v>
      </c>
      <c r="F50" s="56">
        <v>40</v>
      </c>
      <c r="G50" s="115">
        <v>14.675000000000001</v>
      </c>
      <c r="H50" s="58">
        <f t="shared" si="18"/>
        <v>1140.25</v>
      </c>
      <c r="I50" s="62"/>
      <c r="J50" s="63">
        <f t="shared" si="19"/>
        <v>0</v>
      </c>
      <c r="K50" s="61">
        <f t="shared" si="20"/>
        <v>0</v>
      </c>
      <c r="L50" s="51"/>
      <c r="M50" s="52"/>
      <c r="N50" s="52"/>
      <c r="O50" s="52"/>
      <c r="P50" s="52"/>
      <c r="Q50" s="53"/>
    </row>
    <row r="51" spans="1:17" s="54" customFormat="1" ht="14.1" customHeight="1" x14ac:dyDescent="0.2">
      <c r="A51" s="55"/>
      <c r="B51" s="108" t="s">
        <v>6</v>
      </c>
      <c r="C51" s="110" t="s">
        <v>350</v>
      </c>
      <c r="D51" s="109" t="s">
        <v>165</v>
      </c>
      <c r="E51" s="56">
        <v>9</v>
      </c>
      <c r="F51" s="56">
        <v>36</v>
      </c>
      <c r="G51" s="115">
        <v>17.194444444444443</v>
      </c>
      <c r="H51" s="58">
        <f t="shared" si="18"/>
        <v>1336.01</v>
      </c>
      <c r="I51" s="62"/>
      <c r="J51" s="63">
        <f t="shared" si="19"/>
        <v>0</v>
      </c>
      <c r="K51" s="61">
        <f t="shared" si="20"/>
        <v>0</v>
      </c>
      <c r="L51" s="51"/>
      <c r="M51" s="52"/>
      <c r="N51" s="52"/>
      <c r="O51" s="52"/>
      <c r="P51" s="52"/>
      <c r="Q51" s="53"/>
    </row>
    <row r="52" spans="1:17" s="54" customFormat="1" ht="14.1" customHeight="1" x14ac:dyDescent="0.2">
      <c r="A52" s="55"/>
      <c r="B52" s="108" t="s">
        <v>189</v>
      </c>
      <c r="C52" s="163" t="s">
        <v>210</v>
      </c>
      <c r="D52" s="109" t="s">
        <v>160</v>
      </c>
      <c r="E52" s="56">
        <v>144</v>
      </c>
      <c r="F52" s="56">
        <v>576</v>
      </c>
      <c r="G52" s="115">
        <v>1.0346527777777779</v>
      </c>
      <c r="H52" s="58">
        <f t="shared" si="18"/>
        <v>80.39</v>
      </c>
      <c r="I52" s="62"/>
      <c r="J52" s="63">
        <f t="shared" si="19"/>
        <v>0</v>
      </c>
      <c r="K52" s="61">
        <f t="shared" si="20"/>
        <v>0</v>
      </c>
      <c r="L52" s="51"/>
      <c r="M52" s="52"/>
      <c r="N52" s="52"/>
      <c r="O52" s="52"/>
      <c r="P52" s="52"/>
      <c r="Q52" s="53"/>
    </row>
    <row r="53" spans="1:17" s="54" customFormat="1" ht="14.1" customHeight="1" x14ac:dyDescent="0.2">
      <c r="A53" s="55"/>
      <c r="B53" s="164" t="s">
        <v>7</v>
      </c>
      <c r="C53" s="163" t="s">
        <v>211</v>
      </c>
      <c r="D53" s="109" t="s">
        <v>160</v>
      </c>
      <c r="E53" s="56">
        <v>144</v>
      </c>
      <c r="F53" s="56">
        <v>576</v>
      </c>
      <c r="G53" s="115">
        <v>1.0846527777777777</v>
      </c>
      <c r="H53" s="58">
        <f t="shared" si="18"/>
        <v>84.28</v>
      </c>
      <c r="I53" s="62"/>
      <c r="J53" s="63">
        <f t="shared" si="19"/>
        <v>0</v>
      </c>
      <c r="K53" s="61">
        <f t="shared" si="20"/>
        <v>0</v>
      </c>
      <c r="L53" s="51"/>
      <c r="M53" s="52"/>
      <c r="N53" s="52"/>
      <c r="O53" s="52"/>
      <c r="P53" s="52"/>
      <c r="Q53" s="53"/>
    </row>
    <row r="54" spans="1:17" s="54" customFormat="1" ht="14.1" customHeight="1" x14ac:dyDescent="0.2">
      <c r="A54" s="55"/>
      <c r="B54" s="164" t="s">
        <v>7</v>
      </c>
      <c r="C54" s="110" t="s">
        <v>211</v>
      </c>
      <c r="D54" s="109" t="s">
        <v>159</v>
      </c>
      <c r="E54" s="56">
        <v>108</v>
      </c>
      <c r="F54" s="56">
        <v>432</v>
      </c>
      <c r="G54" s="115">
        <v>1.4495370370370371</v>
      </c>
      <c r="H54" s="58">
        <f t="shared" si="18"/>
        <v>112.63</v>
      </c>
      <c r="I54" s="62"/>
      <c r="J54" s="63">
        <f t="shared" si="19"/>
        <v>0</v>
      </c>
      <c r="K54" s="61">
        <f t="shared" si="20"/>
        <v>0</v>
      </c>
      <c r="L54" s="51"/>
      <c r="M54" s="52"/>
      <c r="N54" s="52"/>
      <c r="O54" s="52"/>
      <c r="P54" s="52"/>
      <c r="Q54" s="53"/>
    </row>
    <row r="55" spans="1:17" s="54" customFormat="1" ht="14.1" customHeight="1" x14ac:dyDescent="0.2">
      <c r="A55" s="55"/>
      <c r="B55" s="164" t="s">
        <v>7</v>
      </c>
      <c r="C55" s="110" t="s">
        <v>211</v>
      </c>
      <c r="D55" s="109" t="s">
        <v>123</v>
      </c>
      <c r="E55" s="56">
        <v>49</v>
      </c>
      <c r="F55" s="56">
        <v>196</v>
      </c>
      <c r="G55" s="115">
        <v>2.9734693877551019</v>
      </c>
      <c r="H55" s="58">
        <f t="shared" si="18"/>
        <v>231.04</v>
      </c>
      <c r="I55" s="62"/>
      <c r="J55" s="63">
        <f t="shared" si="19"/>
        <v>0</v>
      </c>
      <c r="K55" s="61">
        <f t="shared" si="20"/>
        <v>0</v>
      </c>
      <c r="L55" s="51"/>
      <c r="M55" s="52"/>
      <c r="N55" s="52"/>
      <c r="O55" s="52"/>
      <c r="P55" s="52"/>
      <c r="Q55" s="53"/>
    </row>
    <row r="56" spans="1:17" s="54" customFormat="1" ht="14.1" customHeight="1" x14ac:dyDescent="0.2">
      <c r="A56" s="55"/>
      <c r="B56" s="164" t="s">
        <v>7</v>
      </c>
      <c r="C56" s="110" t="s">
        <v>211</v>
      </c>
      <c r="D56" s="109" t="s">
        <v>58</v>
      </c>
      <c r="E56" s="56">
        <v>28</v>
      </c>
      <c r="F56" s="56">
        <v>112</v>
      </c>
      <c r="G56" s="115">
        <v>5.2410714285714288</v>
      </c>
      <c r="H56" s="58">
        <f t="shared" si="9"/>
        <v>407.23</v>
      </c>
      <c r="I56" s="62"/>
      <c r="J56" s="63">
        <f t="shared" si="10"/>
        <v>0</v>
      </c>
      <c r="K56" s="61">
        <f t="shared" si="11"/>
        <v>0</v>
      </c>
      <c r="L56" s="51"/>
      <c r="M56" s="52"/>
      <c r="N56" s="52"/>
      <c r="O56" s="52"/>
      <c r="P56" s="52"/>
      <c r="Q56" s="53"/>
    </row>
    <row r="57" spans="1:17" s="54" customFormat="1" ht="14.1" customHeight="1" x14ac:dyDescent="0.2">
      <c r="A57" s="55"/>
      <c r="B57" s="164" t="s">
        <v>7</v>
      </c>
      <c r="C57" s="110" t="s">
        <v>211</v>
      </c>
      <c r="D57" s="109" t="s">
        <v>0</v>
      </c>
      <c r="E57" s="56">
        <v>25</v>
      </c>
      <c r="F57" s="56">
        <v>100</v>
      </c>
      <c r="G57" s="115">
        <v>6.05</v>
      </c>
      <c r="H57" s="58">
        <f t="shared" si="9"/>
        <v>470.09</v>
      </c>
      <c r="I57" s="62"/>
      <c r="J57" s="63">
        <f t="shared" si="10"/>
        <v>0</v>
      </c>
      <c r="K57" s="61">
        <f t="shared" si="11"/>
        <v>0</v>
      </c>
      <c r="L57" s="51"/>
      <c r="M57" s="52"/>
      <c r="N57" s="52"/>
      <c r="O57" s="52"/>
      <c r="P57" s="52"/>
      <c r="Q57" s="53"/>
    </row>
    <row r="58" spans="1:17" s="54" customFormat="1" ht="14.1" customHeight="1" x14ac:dyDescent="0.2">
      <c r="A58" s="55"/>
      <c r="B58" s="164" t="s">
        <v>7</v>
      </c>
      <c r="C58" s="110" t="s">
        <v>351</v>
      </c>
      <c r="D58" s="109" t="s">
        <v>1</v>
      </c>
      <c r="E58" s="56">
        <v>14</v>
      </c>
      <c r="F58" s="56">
        <v>56</v>
      </c>
      <c r="G58" s="115">
        <v>10.182142857142859</v>
      </c>
      <c r="H58" s="58">
        <f t="shared" si="9"/>
        <v>791.15</v>
      </c>
      <c r="I58" s="62"/>
      <c r="J58" s="63">
        <f t="shared" si="10"/>
        <v>0</v>
      </c>
      <c r="K58" s="61">
        <f t="shared" si="11"/>
        <v>0</v>
      </c>
      <c r="L58" s="51"/>
      <c r="M58" s="52"/>
      <c r="N58" s="52"/>
      <c r="O58" s="52"/>
      <c r="P58" s="52"/>
      <c r="Q58" s="53"/>
    </row>
    <row r="59" spans="1:17" s="54" customFormat="1" ht="14.1" customHeight="1" x14ac:dyDescent="0.2">
      <c r="A59" s="55"/>
      <c r="B59" s="164" t="s">
        <v>7</v>
      </c>
      <c r="C59" s="110" t="s">
        <v>351</v>
      </c>
      <c r="D59" s="109" t="s">
        <v>2</v>
      </c>
      <c r="E59" s="56">
        <v>13</v>
      </c>
      <c r="F59" s="56">
        <v>52</v>
      </c>
      <c r="G59" s="115">
        <v>11.134615384615385</v>
      </c>
      <c r="H59" s="58">
        <f t="shared" si="9"/>
        <v>865.16</v>
      </c>
      <c r="I59" s="62"/>
      <c r="J59" s="63">
        <f t="shared" si="10"/>
        <v>0</v>
      </c>
      <c r="K59" s="61">
        <f t="shared" si="11"/>
        <v>0</v>
      </c>
      <c r="L59" s="51"/>
      <c r="M59" s="52"/>
      <c r="N59" s="52"/>
      <c r="O59" s="52"/>
      <c r="P59" s="52"/>
      <c r="Q59" s="53"/>
    </row>
    <row r="60" spans="1:17" s="54" customFormat="1" ht="14.1" customHeight="1" x14ac:dyDescent="0.2">
      <c r="A60" s="55"/>
      <c r="B60" s="164" t="s">
        <v>7</v>
      </c>
      <c r="C60" s="110" t="s">
        <v>351</v>
      </c>
      <c r="D60" s="109" t="s">
        <v>3</v>
      </c>
      <c r="E60" s="56">
        <v>10</v>
      </c>
      <c r="F60" s="56">
        <v>40</v>
      </c>
      <c r="G60" s="115">
        <v>14.675000000000001</v>
      </c>
      <c r="H60" s="58">
        <f t="shared" si="9"/>
        <v>1140.25</v>
      </c>
      <c r="I60" s="62"/>
      <c r="J60" s="63">
        <f t="shared" si="10"/>
        <v>0</v>
      </c>
      <c r="K60" s="61">
        <f t="shared" si="11"/>
        <v>0</v>
      </c>
      <c r="L60" s="51"/>
      <c r="M60" s="52"/>
      <c r="N60" s="52"/>
      <c r="O60" s="52"/>
      <c r="P60" s="52"/>
      <c r="Q60" s="53"/>
    </row>
    <row r="61" spans="1:17" s="54" customFormat="1" ht="14.1" customHeight="1" x14ac:dyDescent="0.2">
      <c r="A61" s="55"/>
      <c r="B61" s="164" t="s">
        <v>7</v>
      </c>
      <c r="C61" s="110" t="s">
        <v>351</v>
      </c>
      <c r="D61" s="109" t="s">
        <v>165</v>
      </c>
      <c r="E61" s="56">
        <v>9</v>
      </c>
      <c r="F61" s="56">
        <v>36</v>
      </c>
      <c r="G61" s="115">
        <v>17.694444444444443</v>
      </c>
      <c r="H61" s="58">
        <f t="shared" si="9"/>
        <v>1374.86</v>
      </c>
      <c r="I61" s="62"/>
      <c r="J61" s="63">
        <f t="shared" si="10"/>
        <v>0</v>
      </c>
      <c r="K61" s="61">
        <f t="shared" si="11"/>
        <v>0</v>
      </c>
      <c r="L61" s="51"/>
      <c r="M61" s="52"/>
      <c r="N61" s="52"/>
      <c r="O61" s="52"/>
      <c r="P61" s="52"/>
      <c r="Q61" s="53"/>
    </row>
    <row r="62" spans="1:17" s="54" customFormat="1" ht="14.1" customHeight="1" x14ac:dyDescent="0.2">
      <c r="A62" s="55"/>
      <c r="B62" s="112" t="s">
        <v>377</v>
      </c>
      <c r="C62" s="163" t="s">
        <v>378</v>
      </c>
      <c r="D62" s="109" t="s">
        <v>160</v>
      </c>
      <c r="E62" s="56">
        <v>144</v>
      </c>
      <c r="F62" s="56">
        <v>576</v>
      </c>
      <c r="G62" s="115">
        <v>1.1046527777777777</v>
      </c>
      <c r="H62" s="58">
        <f t="shared" si="9"/>
        <v>85.83</v>
      </c>
      <c r="I62" s="62"/>
      <c r="J62" s="63">
        <f t="shared" si="10"/>
        <v>0</v>
      </c>
      <c r="K62" s="61">
        <f t="shared" si="11"/>
        <v>0</v>
      </c>
      <c r="L62" s="51"/>
      <c r="M62" s="52"/>
      <c r="N62" s="52"/>
      <c r="O62" s="52"/>
      <c r="P62" s="52"/>
      <c r="Q62" s="53"/>
    </row>
    <row r="63" spans="1:17" s="54" customFormat="1" ht="14.1" customHeight="1" x14ac:dyDescent="0.2">
      <c r="A63" s="55"/>
      <c r="B63" s="112" t="s">
        <v>377</v>
      </c>
      <c r="C63" s="110" t="s">
        <v>378</v>
      </c>
      <c r="D63" s="109" t="s">
        <v>159</v>
      </c>
      <c r="E63" s="56">
        <v>108</v>
      </c>
      <c r="F63" s="56">
        <v>432</v>
      </c>
      <c r="G63" s="115">
        <v>1.5495370370370369</v>
      </c>
      <c r="H63" s="58">
        <f t="shared" si="9"/>
        <v>120.4</v>
      </c>
      <c r="I63" s="62"/>
      <c r="J63" s="63">
        <f t="shared" si="10"/>
        <v>0</v>
      </c>
      <c r="K63" s="61">
        <f t="shared" si="11"/>
        <v>0</v>
      </c>
      <c r="L63" s="51"/>
      <c r="M63" s="52"/>
      <c r="N63" s="52"/>
      <c r="O63" s="52"/>
      <c r="P63" s="52"/>
      <c r="Q63" s="53"/>
    </row>
    <row r="64" spans="1:17" s="54" customFormat="1" ht="14.1" customHeight="1" x14ac:dyDescent="0.2">
      <c r="A64" s="55"/>
      <c r="B64" s="127" t="s">
        <v>330</v>
      </c>
      <c r="C64" s="110" t="s">
        <v>331</v>
      </c>
      <c r="D64" s="109" t="s">
        <v>0</v>
      </c>
      <c r="E64" s="56">
        <v>25</v>
      </c>
      <c r="F64" s="56">
        <v>100</v>
      </c>
      <c r="G64" s="115">
        <v>7.25</v>
      </c>
      <c r="H64" s="58">
        <f t="shared" si="9"/>
        <v>563.33000000000004</v>
      </c>
      <c r="I64" s="62"/>
      <c r="J64" s="63">
        <f t="shared" si="10"/>
        <v>0</v>
      </c>
      <c r="K64" s="61">
        <f t="shared" si="11"/>
        <v>0</v>
      </c>
      <c r="L64" s="51"/>
      <c r="M64" s="52"/>
      <c r="N64" s="52"/>
      <c r="O64" s="52"/>
      <c r="P64" s="52"/>
      <c r="Q64" s="53"/>
    </row>
    <row r="65" spans="1:17" s="54" customFormat="1" ht="14.1" customHeight="1" x14ac:dyDescent="0.2">
      <c r="A65" s="55"/>
      <c r="B65" s="127" t="s">
        <v>330</v>
      </c>
      <c r="C65" s="110" t="s">
        <v>368</v>
      </c>
      <c r="D65" s="109" t="s">
        <v>1</v>
      </c>
      <c r="E65" s="56">
        <v>14</v>
      </c>
      <c r="F65" s="56">
        <v>56</v>
      </c>
      <c r="G65" s="115">
        <v>11.682142857142859</v>
      </c>
      <c r="H65" s="58">
        <f t="shared" si="9"/>
        <v>907.7</v>
      </c>
      <c r="I65" s="62"/>
      <c r="J65" s="63">
        <f t="shared" si="10"/>
        <v>0</v>
      </c>
      <c r="K65" s="61">
        <f t="shared" si="11"/>
        <v>0</v>
      </c>
      <c r="L65" s="51"/>
      <c r="M65" s="52"/>
      <c r="N65" s="52"/>
      <c r="O65" s="52"/>
      <c r="P65" s="52"/>
      <c r="Q65" s="53"/>
    </row>
    <row r="66" spans="1:17" s="54" customFormat="1" ht="14.1" customHeight="1" x14ac:dyDescent="0.2">
      <c r="A66" s="55"/>
      <c r="B66" s="127" t="s">
        <v>330</v>
      </c>
      <c r="C66" s="110" t="s">
        <v>368</v>
      </c>
      <c r="D66" s="109" t="s">
        <v>2</v>
      </c>
      <c r="E66" s="56">
        <v>13</v>
      </c>
      <c r="F66" s="56">
        <v>52</v>
      </c>
      <c r="G66" s="115">
        <v>13.134615384615385</v>
      </c>
      <c r="H66" s="58">
        <f t="shared" si="9"/>
        <v>1020.56</v>
      </c>
      <c r="I66" s="62"/>
      <c r="J66" s="63">
        <f t="shared" si="10"/>
        <v>0</v>
      </c>
      <c r="K66" s="61">
        <f t="shared" si="11"/>
        <v>0</v>
      </c>
      <c r="L66" s="51"/>
      <c r="M66" s="52"/>
      <c r="N66" s="52"/>
      <c r="O66" s="52"/>
      <c r="P66" s="52"/>
      <c r="Q66" s="53"/>
    </row>
    <row r="67" spans="1:17" s="54" customFormat="1" ht="14.1" customHeight="1" x14ac:dyDescent="0.2">
      <c r="A67" s="55"/>
      <c r="B67" s="111" t="s">
        <v>180</v>
      </c>
      <c r="C67" s="163" t="s">
        <v>212</v>
      </c>
      <c r="D67" s="109" t="s">
        <v>160</v>
      </c>
      <c r="E67" s="56">
        <v>144</v>
      </c>
      <c r="F67" s="56">
        <v>576</v>
      </c>
      <c r="G67" s="115">
        <v>1.0846527777777777</v>
      </c>
      <c r="H67" s="58">
        <f t="shared" si="9"/>
        <v>84.28</v>
      </c>
      <c r="I67" s="62"/>
      <c r="J67" s="63">
        <f t="shared" si="10"/>
        <v>0</v>
      </c>
      <c r="K67" s="61">
        <f t="shared" si="11"/>
        <v>0</v>
      </c>
      <c r="L67" s="51"/>
      <c r="M67" s="52"/>
      <c r="N67" s="52"/>
      <c r="O67" s="52"/>
      <c r="P67" s="52"/>
      <c r="Q67" s="53"/>
    </row>
    <row r="68" spans="1:17" s="54" customFormat="1" ht="14.1" customHeight="1" x14ac:dyDescent="0.2">
      <c r="A68" s="55"/>
      <c r="B68" s="111" t="s">
        <v>180</v>
      </c>
      <c r="C68" s="110" t="s">
        <v>212</v>
      </c>
      <c r="D68" s="109" t="s">
        <v>159</v>
      </c>
      <c r="E68" s="56">
        <v>108</v>
      </c>
      <c r="F68" s="56">
        <v>432</v>
      </c>
      <c r="G68" s="115">
        <v>1.4495370370370371</v>
      </c>
      <c r="H68" s="58">
        <f t="shared" si="9"/>
        <v>112.63</v>
      </c>
      <c r="I68" s="62"/>
      <c r="J68" s="63">
        <f t="shared" si="10"/>
        <v>0</v>
      </c>
      <c r="K68" s="61">
        <f t="shared" si="11"/>
        <v>0</v>
      </c>
      <c r="L68" s="51"/>
      <c r="M68" s="52"/>
      <c r="N68" s="52"/>
      <c r="O68" s="52"/>
      <c r="P68" s="52"/>
      <c r="Q68" s="53"/>
    </row>
    <row r="69" spans="1:17" s="54" customFormat="1" ht="14.1" customHeight="1" x14ac:dyDescent="0.2">
      <c r="A69" s="55"/>
      <c r="B69" s="111" t="s">
        <v>180</v>
      </c>
      <c r="C69" s="110" t="s">
        <v>212</v>
      </c>
      <c r="D69" s="109" t="s">
        <v>123</v>
      </c>
      <c r="E69" s="56">
        <v>49</v>
      </c>
      <c r="F69" s="56">
        <v>196</v>
      </c>
      <c r="G69" s="115">
        <v>2.9734693877551019</v>
      </c>
      <c r="H69" s="58">
        <f t="shared" si="9"/>
        <v>231.04</v>
      </c>
      <c r="I69" s="62"/>
      <c r="J69" s="63">
        <f t="shared" si="10"/>
        <v>0</v>
      </c>
      <c r="K69" s="61">
        <f t="shared" si="11"/>
        <v>0</v>
      </c>
      <c r="L69" s="51"/>
      <c r="M69" s="52"/>
      <c r="N69" s="52"/>
      <c r="O69" s="52"/>
      <c r="P69" s="52"/>
      <c r="Q69" s="53"/>
    </row>
    <row r="70" spans="1:17" s="54" customFormat="1" ht="14.1" customHeight="1" x14ac:dyDescent="0.2">
      <c r="A70" s="55"/>
      <c r="B70" s="111" t="s">
        <v>180</v>
      </c>
      <c r="C70" s="110" t="s">
        <v>212</v>
      </c>
      <c r="D70" s="109" t="s">
        <v>58</v>
      </c>
      <c r="E70" s="56">
        <v>28</v>
      </c>
      <c r="F70" s="56">
        <v>112</v>
      </c>
      <c r="G70" s="115">
        <v>5.2410714285714288</v>
      </c>
      <c r="H70" s="58">
        <f t="shared" si="9"/>
        <v>407.23</v>
      </c>
      <c r="I70" s="62"/>
      <c r="J70" s="63">
        <f t="shared" si="10"/>
        <v>0</v>
      </c>
      <c r="K70" s="61">
        <f t="shared" si="11"/>
        <v>0</v>
      </c>
      <c r="L70" s="51"/>
      <c r="M70" s="52"/>
      <c r="N70" s="52"/>
      <c r="O70" s="52"/>
      <c r="P70" s="52"/>
      <c r="Q70" s="53"/>
    </row>
    <row r="71" spans="1:17" s="54" customFormat="1" ht="14.1" customHeight="1" x14ac:dyDescent="0.2">
      <c r="A71" s="55"/>
      <c r="B71" s="111" t="s">
        <v>180</v>
      </c>
      <c r="C71" s="110" t="s">
        <v>212</v>
      </c>
      <c r="D71" s="109" t="s">
        <v>0</v>
      </c>
      <c r="E71" s="56">
        <v>25</v>
      </c>
      <c r="F71" s="56">
        <v>100</v>
      </c>
      <c r="G71" s="115">
        <v>6.05</v>
      </c>
      <c r="H71" s="58">
        <f t="shared" si="9"/>
        <v>470.09</v>
      </c>
      <c r="I71" s="62"/>
      <c r="J71" s="63">
        <f t="shared" si="10"/>
        <v>0</v>
      </c>
      <c r="K71" s="61">
        <f t="shared" si="11"/>
        <v>0</v>
      </c>
      <c r="L71" s="51"/>
      <c r="M71" s="52"/>
      <c r="N71" s="52"/>
      <c r="O71" s="52"/>
      <c r="P71" s="52"/>
      <c r="Q71" s="53"/>
    </row>
    <row r="72" spans="1:17" s="54" customFormat="1" ht="14.1" customHeight="1" x14ac:dyDescent="0.2">
      <c r="A72" s="55"/>
      <c r="B72" s="111" t="s">
        <v>180</v>
      </c>
      <c r="C72" s="110" t="s">
        <v>352</v>
      </c>
      <c r="D72" s="109" t="s">
        <v>1</v>
      </c>
      <c r="E72" s="56">
        <v>14</v>
      </c>
      <c r="F72" s="56">
        <v>56</v>
      </c>
      <c r="G72" s="115">
        <v>10.182142857142859</v>
      </c>
      <c r="H72" s="58">
        <f t="shared" si="9"/>
        <v>791.15</v>
      </c>
      <c r="I72" s="62"/>
      <c r="J72" s="63">
        <f t="shared" si="10"/>
        <v>0</v>
      </c>
      <c r="K72" s="61">
        <f t="shared" si="11"/>
        <v>0</v>
      </c>
      <c r="L72" s="51"/>
      <c r="M72" s="52"/>
      <c r="N72" s="52"/>
      <c r="O72" s="52"/>
      <c r="P72" s="52"/>
      <c r="Q72" s="53"/>
    </row>
    <row r="73" spans="1:17" s="54" customFormat="1" ht="14.1" customHeight="1" x14ac:dyDescent="0.2">
      <c r="A73" s="55"/>
      <c r="B73" s="111" t="s">
        <v>180</v>
      </c>
      <c r="C73" s="110" t="s">
        <v>352</v>
      </c>
      <c r="D73" s="109" t="s">
        <v>2</v>
      </c>
      <c r="E73" s="56">
        <v>13</v>
      </c>
      <c r="F73" s="56">
        <v>52</v>
      </c>
      <c r="G73" s="115">
        <v>11.134615384615385</v>
      </c>
      <c r="H73" s="58">
        <f t="shared" si="9"/>
        <v>865.16</v>
      </c>
      <c r="I73" s="62"/>
      <c r="J73" s="63">
        <f t="shared" si="10"/>
        <v>0</v>
      </c>
      <c r="K73" s="61">
        <f t="shared" si="11"/>
        <v>0</v>
      </c>
      <c r="L73" s="51"/>
      <c r="M73" s="52"/>
      <c r="N73" s="52"/>
      <c r="O73" s="52"/>
      <c r="P73" s="52"/>
      <c r="Q73" s="53"/>
    </row>
    <row r="74" spans="1:17" s="54" customFormat="1" ht="14.1" customHeight="1" x14ac:dyDescent="0.2">
      <c r="A74" s="55"/>
      <c r="B74" s="111" t="s">
        <v>180</v>
      </c>
      <c r="C74" s="110" t="s">
        <v>352</v>
      </c>
      <c r="D74" s="109" t="s">
        <v>3</v>
      </c>
      <c r="E74" s="56">
        <v>10</v>
      </c>
      <c r="F74" s="56">
        <v>40</v>
      </c>
      <c r="G74" s="115">
        <v>14.675000000000001</v>
      </c>
      <c r="H74" s="58">
        <f t="shared" si="9"/>
        <v>1140.25</v>
      </c>
      <c r="I74" s="62"/>
      <c r="J74" s="63">
        <f t="shared" si="10"/>
        <v>0</v>
      </c>
      <c r="K74" s="61">
        <f t="shared" si="11"/>
        <v>0</v>
      </c>
      <c r="L74" s="51"/>
      <c r="M74" s="52"/>
      <c r="N74" s="52"/>
      <c r="O74" s="52"/>
      <c r="P74" s="52"/>
      <c r="Q74" s="53"/>
    </row>
    <row r="75" spans="1:17" s="54" customFormat="1" ht="14.1" customHeight="1" x14ac:dyDescent="0.2">
      <c r="A75" s="55"/>
      <c r="B75" s="111" t="s">
        <v>180</v>
      </c>
      <c r="C75" s="110" t="s">
        <v>352</v>
      </c>
      <c r="D75" s="109" t="s">
        <v>165</v>
      </c>
      <c r="E75" s="56">
        <v>9</v>
      </c>
      <c r="F75" s="56">
        <v>36</v>
      </c>
      <c r="G75" s="115">
        <v>17.694444444444443</v>
      </c>
      <c r="H75" s="58">
        <f t="shared" si="9"/>
        <v>1374.86</v>
      </c>
      <c r="I75" s="62"/>
      <c r="J75" s="63">
        <f t="shared" si="10"/>
        <v>0</v>
      </c>
      <c r="K75" s="61">
        <f t="shared" si="11"/>
        <v>0</v>
      </c>
      <c r="L75" s="51"/>
      <c r="M75" s="52"/>
      <c r="N75" s="52"/>
      <c r="O75" s="52"/>
      <c r="P75" s="52"/>
      <c r="Q75" s="53"/>
    </row>
    <row r="76" spans="1:17" s="54" customFormat="1" ht="14.1" customHeight="1" x14ac:dyDescent="0.2">
      <c r="A76" s="55"/>
      <c r="B76" s="127" t="s">
        <v>286</v>
      </c>
      <c r="C76" s="110" t="s">
        <v>287</v>
      </c>
      <c r="D76" s="109" t="s">
        <v>1</v>
      </c>
      <c r="E76" s="56">
        <v>10</v>
      </c>
      <c r="F76" s="56">
        <v>40</v>
      </c>
      <c r="G76" s="115">
        <v>18.375</v>
      </c>
      <c r="H76" s="58">
        <f t="shared" si="9"/>
        <v>1427.74</v>
      </c>
      <c r="I76" s="62"/>
      <c r="J76" s="63">
        <f t="shared" si="10"/>
        <v>0</v>
      </c>
      <c r="K76" s="61">
        <f t="shared" si="11"/>
        <v>0</v>
      </c>
      <c r="L76" s="51"/>
      <c r="M76" s="52"/>
      <c r="N76" s="52"/>
      <c r="O76" s="52"/>
      <c r="P76" s="52"/>
      <c r="Q76" s="53"/>
    </row>
    <row r="77" spans="1:17" s="54" customFormat="1" ht="14.1" customHeight="1" x14ac:dyDescent="0.2">
      <c r="A77" s="55"/>
      <c r="B77" s="127" t="s">
        <v>286</v>
      </c>
      <c r="C77" s="110" t="s">
        <v>287</v>
      </c>
      <c r="D77" s="109" t="s">
        <v>2</v>
      </c>
      <c r="E77" s="56">
        <v>8</v>
      </c>
      <c r="F77" s="56">
        <v>32</v>
      </c>
      <c r="G77" s="115">
        <v>23.34375</v>
      </c>
      <c r="H77" s="58">
        <f t="shared" si="9"/>
        <v>1813.81</v>
      </c>
      <c r="I77" s="62"/>
      <c r="J77" s="63">
        <f t="shared" si="10"/>
        <v>0</v>
      </c>
      <c r="K77" s="61">
        <f t="shared" si="11"/>
        <v>0</v>
      </c>
      <c r="L77" s="51"/>
      <c r="M77" s="52"/>
      <c r="N77" s="52"/>
      <c r="O77" s="52"/>
      <c r="P77" s="52"/>
      <c r="Q77" s="53"/>
    </row>
    <row r="78" spans="1:17" s="54" customFormat="1" ht="14.1" customHeight="1" x14ac:dyDescent="0.2">
      <c r="A78" s="55"/>
      <c r="B78" s="127" t="s">
        <v>286</v>
      </c>
      <c r="C78" s="110" t="s">
        <v>287</v>
      </c>
      <c r="D78" s="109" t="s">
        <v>3</v>
      </c>
      <c r="E78" s="56">
        <v>6</v>
      </c>
      <c r="F78" s="56">
        <v>24</v>
      </c>
      <c r="G78" s="115">
        <v>34.091666666666669</v>
      </c>
      <c r="H78" s="58">
        <f t="shared" si="9"/>
        <v>2648.92</v>
      </c>
      <c r="I78" s="62"/>
      <c r="J78" s="63">
        <f t="shared" si="10"/>
        <v>0</v>
      </c>
      <c r="K78" s="61">
        <f t="shared" si="11"/>
        <v>0</v>
      </c>
      <c r="L78" s="51"/>
      <c r="M78" s="52"/>
      <c r="N78" s="52"/>
      <c r="O78" s="52"/>
      <c r="P78" s="52"/>
      <c r="Q78" s="53"/>
    </row>
    <row r="79" spans="1:17" s="54" customFormat="1" ht="14.1" customHeight="1" x14ac:dyDescent="0.2">
      <c r="A79" s="55"/>
      <c r="B79" s="127" t="s">
        <v>288</v>
      </c>
      <c r="C79" s="110" t="s">
        <v>289</v>
      </c>
      <c r="D79" s="109" t="s">
        <v>1</v>
      </c>
      <c r="E79" s="56">
        <v>10</v>
      </c>
      <c r="F79" s="56">
        <v>40</v>
      </c>
      <c r="G79" s="115">
        <v>17.375</v>
      </c>
      <c r="H79" s="58">
        <f t="shared" si="9"/>
        <v>1350.04</v>
      </c>
      <c r="I79" s="62"/>
      <c r="J79" s="63">
        <f t="shared" si="10"/>
        <v>0</v>
      </c>
      <c r="K79" s="61">
        <f t="shared" si="11"/>
        <v>0</v>
      </c>
      <c r="L79" s="51"/>
      <c r="M79" s="52"/>
      <c r="N79" s="52"/>
      <c r="O79" s="52"/>
      <c r="P79" s="52"/>
      <c r="Q79" s="53"/>
    </row>
    <row r="80" spans="1:17" s="54" customFormat="1" ht="14.1" customHeight="1" x14ac:dyDescent="0.2">
      <c r="A80" s="55"/>
      <c r="B80" s="127" t="s">
        <v>288</v>
      </c>
      <c r="C80" s="110" t="s">
        <v>289</v>
      </c>
      <c r="D80" s="109" t="s">
        <v>2</v>
      </c>
      <c r="E80" s="56">
        <v>8</v>
      </c>
      <c r="F80" s="56">
        <v>32</v>
      </c>
      <c r="G80" s="115">
        <v>21.84375</v>
      </c>
      <c r="H80" s="58">
        <f t="shared" si="9"/>
        <v>1697.26</v>
      </c>
      <c r="I80" s="62"/>
      <c r="J80" s="63">
        <f t="shared" si="10"/>
        <v>0</v>
      </c>
      <c r="K80" s="61">
        <f t="shared" si="11"/>
        <v>0</v>
      </c>
      <c r="L80" s="51"/>
      <c r="M80" s="52"/>
      <c r="N80" s="52"/>
      <c r="O80" s="52"/>
      <c r="P80" s="52"/>
      <c r="Q80" s="53"/>
    </row>
    <row r="81" spans="1:17" s="54" customFormat="1" ht="14.1" customHeight="1" x14ac:dyDescent="0.2">
      <c r="A81" s="55"/>
      <c r="B81" s="127" t="s">
        <v>288</v>
      </c>
      <c r="C81" s="110" t="s">
        <v>289</v>
      </c>
      <c r="D81" s="109" t="s">
        <v>3</v>
      </c>
      <c r="E81" s="56">
        <v>6</v>
      </c>
      <c r="F81" s="56">
        <v>24</v>
      </c>
      <c r="G81" s="115">
        <v>30.791666666666668</v>
      </c>
      <c r="H81" s="58">
        <f t="shared" si="9"/>
        <v>2392.5100000000002</v>
      </c>
      <c r="I81" s="62"/>
      <c r="J81" s="63">
        <f t="shared" si="10"/>
        <v>0</v>
      </c>
      <c r="K81" s="61">
        <f t="shared" si="11"/>
        <v>0</v>
      </c>
      <c r="L81" s="51"/>
      <c r="M81" s="52"/>
      <c r="N81" s="52"/>
      <c r="O81" s="52"/>
      <c r="P81" s="52"/>
      <c r="Q81" s="53"/>
    </row>
    <row r="82" spans="1:17" s="54" customFormat="1" ht="14.1" customHeight="1" x14ac:dyDescent="0.2">
      <c r="A82" s="55"/>
      <c r="B82" s="127" t="s">
        <v>290</v>
      </c>
      <c r="C82" s="110" t="s">
        <v>291</v>
      </c>
      <c r="D82" s="109" t="s">
        <v>1</v>
      </c>
      <c r="E82" s="56">
        <v>10</v>
      </c>
      <c r="F82" s="56">
        <v>40</v>
      </c>
      <c r="G82" s="115">
        <v>18.375</v>
      </c>
      <c r="H82" s="58">
        <f t="shared" si="9"/>
        <v>1427.74</v>
      </c>
      <c r="I82" s="62"/>
      <c r="J82" s="63">
        <f t="shared" si="10"/>
        <v>0</v>
      </c>
      <c r="K82" s="61">
        <f t="shared" si="11"/>
        <v>0</v>
      </c>
      <c r="L82" s="51"/>
      <c r="M82" s="52"/>
      <c r="N82" s="52"/>
      <c r="O82" s="52"/>
      <c r="P82" s="52"/>
      <c r="Q82" s="53"/>
    </row>
    <row r="83" spans="1:17" s="54" customFormat="1" ht="14.1" customHeight="1" x14ac:dyDescent="0.2">
      <c r="A83" s="55"/>
      <c r="B83" s="127" t="s">
        <v>290</v>
      </c>
      <c r="C83" s="110" t="s">
        <v>291</v>
      </c>
      <c r="D83" s="109" t="s">
        <v>2</v>
      </c>
      <c r="E83" s="56">
        <v>8</v>
      </c>
      <c r="F83" s="56">
        <v>32</v>
      </c>
      <c r="G83" s="115">
        <v>23.34375</v>
      </c>
      <c r="H83" s="58">
        <f t="shared" si="9"/>
        <v>1813.81</v>
      </c>
      <c r="I83" s="62"/>
      <c r="J83" s="63">
        <f t="shared" si="10"/>
        <v>0</v>
      </c>
      <c r="K83" s="61">
        <f t="shared" si="11"/>
        <v>0</v>
      </c>
      <c r="L83" s="51"/>
      <c r="M83" s="52"/>
      <c r="N83" s="52"/>
      <c r="O83" s="52"/>
      <c r="P83" s="52"/>
      <c r="Q83" s="53"/>
    </row>
    <row r="84" spans="1:17" s="54" customFormat="1" ht="14.1" customHeight="1" x14ac:dyDescent="0.2">
      <c r="A84" s="55"/>
      <c r="B84" s="127" t="s">
        <v>290</v>
      </c>
      <c r="C84" s="110" t="s">
        <v>291</v>
      </c>
      <c r="D84" s="109" t="s">
        <v>3</v>
      </c>
      <c r="E84" s="56">
        <v>6</v>
      </c>
      <c r="F84" s="56">
        <v>24</v>
      </c>
      <c r="G84" s="115">
        <v>34.091666666666669</v>
      </c>
      <c r="H84" s="58">
        <f t="shared" si="9"/>
        <v>2648.92</v>
      </c>
      <c r="I84" s="62"/>
      <c r="J84" s="63">
        <f t="shared" si="10"/>
        <v>0</v>
      </c>
      <c r="K84" s="61">
        <f t="shared" si="11"/>
        <v>0</v>
      </c>
      <c r="L84" s="51"/>
      <c r="M84" s="52"/>
      <c r="N84" s="52"/>
      <c r="O84" s="52"/>
      <c r="P84" s="52"/>
      <c r="Q84" s="53"/>
    </row>
    <row r="85" spans="1:17" s="54" customFormat="1" ht="14.1" customHeight="1" x14ac:dyDescent="0.2">
      <c r="A85" s="55"/>
      <c r="B85" s="127" t="s">
        <v>292</v>
      </c>
      <c r="C85" s="110" t="s">
        <v>319</v>
      </c>
      <c r="D85" s="109" t="s">
        <v>1</v>
      </c>
      <c r="E85" s="56">
        <v>10</v>
      </c>
      <c r="F85" s="56">
        <v>40</v>
      </c>
      <c r="G85" s="115">
        <v>18.375</v>
      </c>
      <c r="H85" s="58">
        <f t="shared" si="9"/>
        <v>1427.74</v>
      </c>
      <c r="I85" s="62"/>
      <c r="J85" s="63">
        <f t="shared" si="10"/>
        <v>0</v>
      </c>
      <c r="K85" s="61">
        <f t="shared" si="11"/>
        <v>0</v>
      </c>
      <c r="L85" s="51"/>
      <c r="M85" s="52"/>
      <c r="N85" s="52"/>
      <c r="O85" s="52"/>
      <c r="P85" s="52"/>
      <c r="Q85" s="53"/>
    </row>
    <row r="86" spans="1:17" s="54" customFormat="1" ht="14.1" customHeight="1" x14ac:dyDescent="0.2">
      <c r="A86" s="55"/>
      <c r="B86" s="127" t="s">
        <v>292</v>
      </c>
      <c r="C86" s="110" t="s">
        <v>319</v>
      </c>
      <c r="D86" s="109" t="s">
        <v>2</v>
      </c>
      <c r="E86" s="56">
        <v>8</v>
      </c>
      <c r="F86" s="56">
        <v>32</v>
      </c>
      <c r="G86" s="115">
        <v>23.34375</v>
      </c>
      <c r="H86" s="58">
        <f t="shared" si="9"/>
        <v>1813.81</v>
      </c>
      <c r="I86" s="62"/>
      <c r="J86" s="63">
        <f t="shared" si="10"/>
        <v>0</v>
      </c>
      <c r="K86" s="61">
        <f t="shared" si="11"/>
        <v>0</v>
      </c>
      <c r="L86" s="51"/>
      <c r="M86" s="52"/>
      <c r="N86" s="52"/>
      <c r="O86" s="52"/>
      <c r="P86" s="52"/>
      <c r="Q86" s="53"/>
    </row>
    <row r="87" spans="1:17" s="54" customFormat="1" ht="14.1" customHeight="1" x14ac:dyDescent="0.2">
      <c r="A87" s="55"/>
      <c r="B87" s="127" t="s">
        <v>292</v>
      </c>
      <c r="C87" s="110" t="s">
        <v>319</v>
      </c>
      <c r="D87" s="109" t="s">
        <v>3</v>
      </c>
      <c r="E87" s="56">
        <v>6</v>
      </c>
      <c r="F87" s="56">
        <v>24</v>
      </c>
      <c r="G87" s="115">
        <v>34.091666666666669</v>
      </c>
      <c r="H87" s="58">
        <f t="shared" si="9"/>
        <v>2648.92</v>
      </c>
      <c r="I87" s="62"/>
      <c r="J87" s="63">
        <f t="shared" si="10"/>
        <v>0</v>
      </c>
      <c r="K87" s="61">
        <f t="shared" si="11"/>
        <v>0</v>
      </c>
      <c r="L87" s="51"/>
      <c r="M87" s="52"/>
      <c r="N87" s="52"/>
      <c r="O87" s="52"/>
      <c r="P87" s="52"/>
      <c r="Q87" s="53"/>
    </row>
    <row r="88" spans="1:17" s="54" customFormat="1" ht="14.1" customHeight="1" x14ac:dyDescent="0.2">
      <c r="A88" s="55"/>
      <c r="B88" s="127" t="s">
        <v>293</v>
      </c>
      <c r="C88" s="110" t="s">
        <v>294</v>
      </c>
      <c r="D88" s="109" t="s">
        <v>1</v>
      </c>
      <c r="E88" s="56">
        <v>10</v>
      </c>
      <c r="F88" s="56">
        <v>40</v>
      </c>
      <c r="G88" s="115">
        <v>18.375</v>
      </c>
      <c r="H88" s="58">
        <f t="shared" si="9"/>
        <v>1427.74</v>
      </c>
      <c r="I88" s="62"/>
      <c r="J88" s="63">
        <f t="shared" si="10"/>
        <v>0</v>
      </c>
      <c r="K88" s="61">
        <f t="shared" si="11"/>
        <v>0</v>
      </c>
      <c r="L88" s="51"/>
      <c r="M88" s="52"/>
      <c r="N88" s="52"/>
      <c r="O88" s="52"/>
      <c r="P88" s="52"/>
      <c r="Q88" s="53"/>
    </row>
    <row r="89" spans="1:17" s="54" customFormat="1" ht="14.1" customHeight="1" x14ac:dyDescent="0.2">
      <c r="A89" s="55"/>
      <c r="B89" s="127" t="s">
        <v>293</v>
      </c>
      <c r="C89" s="110" t="s">
        <v>294</v>
      </c>
      <c r="D89" s="109" t="s">
        <v>2</v>
      </c>
      <c r="E89" s="56">
        <v>8</v>
      </c>
      <c r="F89" s="56">
        <v>32</v>
      </c>
      <c r="G89" s="115">
        <v>23.34375</v>
      </c>
      <c r="H89" s="58">
        <f t="shared" si="9"/>
        <v>1813.81</v>
      </c>
      <c r="I89" s="62"/>
      <c r="J89" s="63">
        <f t="shared" si="10"/>
        <v>0</v>
      </c>
      <c r="K89" s="61">
        <f t="shared" si="11"/>
        <v>0</v>
      </c>
      <c r="L89" s="51"/>
      <c r="M89" s="52"/>
      <c r="N89" s="52"/>
      <c r="O89" s="52"/>
      <c r="P89" s="52"/>
      <c r="Q89" s="53"/>
    </row>
    <row r="90" spans="1:17" s="54" customFormat="1" ht="14.1" customHeight="1" x14ac:dyDescent="0.2">
      <c r="A90" s="55"/>
      <c r="B90" s="127" t="s">
        <v>293</v>
      </c>
      <c r="C90" s="110" t="s">
        <v>294</v>
      </c>
      <c r="D90" s="109" t="s">
        <v>3</v>
      </c>
      <c r="E90" s="56">
        <v>6</v>
      </c>
      <c r="F90" s="56">
        <v>24</v>
      </c>
      <c r="G90" s="115">
        <v>34.091666666666669</v>
      </c>
      <c r="H90" s="58">
        <f t="shared" si="9"/>
        <v>2648.92</v>
      </c>
      <c r="I90" s="62"/>
      <c r="J90" s="63">
        <f t="shared" si="10"/>
        <v>0</v>
      </c>
      <c r="K90" s="61">
        <f t="shared" si="11"/>
        <v>0</v>
      </c>
      <c r="L90" s="51"/>
      <c r="M90" s="52"/>
      <c r="N90" s="52"/>
      <c r="O90" s="52"/>
      <c r="P90" s="52"/>
      <c r="Q90" s="53"/>
    </row>
    <row r="91" spans="1:17" s="54" customFormat="1" ht="14.1" customHeight="1" x14ac:dyDescent="0.2">
      <c r="A91" s="55"/>
      <c r="B91" s="164" t="s">
        <v>8</v>
      </c>
      <c r="C91" s="163" t="s">
        <v>213</v>
      </c>
      <c r="D91" s="109" t="s">
        <v>162</v>
      </c>
      <c r="E91" s="56">
        <v>162</v>
      </c>
      <c r="F91" s="56">
        <v>648</v>
      </c>
      <c r="G91" s="115">
        <v>0.92302469135802467</v>
      </c>
      <c r="H91" s="58">
        <f t="shared" si="9"/>
        <v>71.72</v>
      </c>
      <c r="I91" s="62"/>
      <c r="J91" s="63">
        <f t="shared" si="10"/>
        <v>0</v>
      </c>
      <c r="K91" s="61">
        <f t="shared" si="11"/>
        <v>0</v>
      </c>
      <c r="L91" s="51"/>
      <c r="M91" s="52"/>
      <c r="N91" s="52"/>
      <c r="O91" s="52"/>
      <c r="P91" s="52"/>
      <c r="Q91" s="53"/>
    </row>
    <row r="92" spans="1:17" s="54" customFormat="1" ht="14.1" customHeight="1" x14ac:dyDescent="0.2">
      <c r="A92" s="55"/>
      <c r="B92" s="108" t="s">
        <v>8</v>
      </c>
      <c r="C92" s="163" t="s">
        <v>213</v>
      </c>
      <c r="D92" s="109" t="s">
        <v>160</v>
      </c>
      <c r="E92" s="56">
        <v>144</v>
      </c>
      <c r="F92" s="56">
        <v>576</v>
      </c>
      <c r="G92" s="115">
        <v>1.0346527777777779</v>
      </c>
      <c r="H92" s="58">
        <f t="shared" si="9"/>
        <v>80.39</v>
      </c>
      <c r="I92" s="62"/>
      <c r="J92" s="63">
        <f t="shared" si="10"/>
        <v>0</v>
      </c>
      <c r="K92" s="61">
        <f t="shared" si="11"/>
        <v>0</v>
      </c>
      <c r="L92" s="51"/>
      <c r="M92" s="52"/>
      <c r="N92" s="52"/>
      <c r="O92" s="52"/>
      <c r="P92" s="52"/>
      <c r="Q92" s="53"/>
    </row>
    <row r="93" spans="1:17" s="54" customFormat="1" ht="14.1" customHeight="1" x14ac:dyDescent="0.2">
      <c r="A93" s="55"/>
      <c r="B93" s="108" t="s">
        <v>8</v>
      </c>
      <c r="C93" s="110" t="s">
        <v>213</v>
      </c>
      <c r="D93" s="109" t="s">
        <v>159</v>
      </c>
      <c r="E93" s="56">
        <v>113</v>
      </c>
      <c r="F93" s="56">
        <v>452</v>
      </c>
      <c r="G93" s="115">
        <v>1.3408849557522122</v>
      </c>
      <c r="H93" s="58">
        <f t="shared" si="9"/>
        <v>104.19</v>
      </c>
      <c r="I93" s="62"/>
      <c r="J93" s="63">
        <f t="shared" si="10"/>
        <v>0</v>
      </c>
      <c r="K93" s="61">
        <f t="shared" si="11"/>
        <v>0</v>
      </c>
      <c r="L93" s="51"/>
      <c r="M93" s="52"/>
      <c r="N93" s="52"/>
      <c r="O93" s="52"/>
      <c r="P93" s="52"/>
      <c r="Q93" s="53"/>
    </row>
    <row r="94" spans="1:17" s="54" customFormat="1" ht="14.1" customHeight="1" x14ac:dyDescent="0.2">
      <c r="A94" s="55"/>
      <c r="B94" s="108" t="s">
        <v>8</v>
      </c>
      <c r="C94" s="110" t="s">
        <v>213</v>
      </c>
      <c r="D94" s="109" t="s">
        <v>123</v>
      </c>
      <c r="E94" s="56">
        <v>52</v>
      </c>
      <c r="F94" s="56">
        <v>208</v>
      </c>
      <c r="G94" s="115">
        <v>2.7336538461538464</v>
      </c>
      <c r="H94" s="58">
        <f t="shared" si="9"/>
        <v>212.4</v>
      </c>
      <c r="I94" s="62"/>
      <c r="J94" s="63">
        <f t="shared" si="10"/>
        <v>0</v>
      </c>
      <c r="K94" s="61">
        <f t="shared" si="11"/>
        <v>0</v>
      </c>
      <c r="L94" s="51"/>
      <c r="M94" s="52"/>
      <c r="N94" s="52"/>
      <c r="O94" s="52"/>
      <c r="P94" s="52"/>
      <c r="Q94" s="53"/>
    </row>
    <row r="95" spans="1:17" s="54" customFormat="1" ht="14.1" customHeight="1" x14ac:dyDescent="0.2">
      <c r="A95" s="55"/>
      <c r="B95" s="108" t="s">
        <v>8</v>
      </c>
      <c r="C95" s="110" t="s">
        <v>213</v>
      </c>
      <c r="D95" s="109" t="s">
        <v>58</v>
      </c>
      <c r="E95" s="56">
        <v>32</v>
      </c>
      <c r="F95" s="56">
        <v>128</v>
      </c>
      <c r="G95" s="115">
        <v>4.5109374999999998</v>
      </c>
      <c r="H95" s="58">
        <f t="shared" si="9"/>
        <v>350.5</v>
      </c>
      <c r="I95" s="62"/>
      <c r="J95" s="63">
        <f t="shared" si="10"/>
        <v>0</v>
      </c>
      <c r="K95" s="61">
        <f t="shared" si="11"/>
        <v>0</v>
      </c>
      <c r="L95" s="51"/>
      <c r="M95" s="52"/>
      <c r="N95" s="52"/>
      <c r="O95" s="52"/>
      <c r="P95" s="52"/>
      <c r="Q95" s="53"/>
    </row>
    <row r="96" spans="1:17" s="54" customFormat="1" ht="14.1" customHeight="1" x14ac:dyDescent="0.2">
      <c r="A96" s="55"/>
      <c r="B96" s="108" t="s">
        <v>8</v>
      </c>
      <c r="C96" s="110" t="s">
        <v>213</v>
      </c>
      <c r="D96" s="109" t="s">
        <v>0</v>
      </c>
      <c r="E96" s="56">
        <v>27</v>
      </c>
      <c r="F96" s="56">
        <v>108</v>
      </c>
      <c r="G96" s="115">
        <v>5.5481481481481483</v>
      </c>
      <c r="H96" s="58">
        <f t="shared" si="9"/>
        <v>431.09</v>
      </c>
      <c r="I96" s="62"/>
      <c r="J96" s="63">
        <f t="shared" si="10"/>
        <v>0</v>
      </c>
      <c r="K96" s="61">
        <f t="shared" si="11"/>
        <v>0</v>
      </c>
      <c r="L96" s="51"/>
      <c r="M96" s="52"/>
      <c r="N96" s="52"/>
      <c r="O96" s="52"/>
      <c r="P96" s="52"/>
      <c r="Q96" s="53"/>
    </row>
    <row r="97" spans="1:17" s="54" customFormat="1" ht="14.1" customHeight="1" x14ac:dyDescent="0.2">
      <c r="A97" s="55"/>
      <c r="B97" s="108" t="s">
        <v>8</v>
      </c>
      <c r="C97" s="110" t="s">
        <v>353</v>
      </c>
      <c r="D97" s="109" t="s">
        <v>1</v>
      </c>
      <c r="E97" s="56">
        <v>16</v>
      </c>
      <c r="F97" s="56">
        <v>64</v>
      </c>
      <c r="G97" s="115">
        <v>8.8218750000000004</v>
      </c>
      <c r="H97" s="58">
        <f t="shared" si="9"/>
        <v>685.46</v>
      </c>
      <c r="I97" s="62"/>
      <c r="J97" s="63">
        <f t="shared" si="10"/>
        <v>0</v>
      </c>
      <c r="K97" s="61">
        <f t="shared" si="11"/>
        <v>0</v>
      </c>
      <c r="L97" s="51"/>
      <c r="M97" s="52"/>
      <c r="N97" s="52"/>
      <c r="O97" s="52"/>
      <c r="P97" s="52"/>
      <c r="Q97" s="53"/>
    </row>
    <row r="98" spans="1:17" s="54" customFormat="1" ht="14.1" customHeight="1" x14ac:dyDescent="0.2">
      <c r="A98" s="55"/>
      <c r="B98" s="108" t="s">
        <v>8</v>
      </c>
      <c r="C98" s="110" t="s">
        <v>353</v>
      </c>
      <c r="D98" s="109" t="s">
        <v>2</v>
      </c>
      <c r="E98" s="56">
        <v>14</v>
      </c>
      <c r="F98" s="56">
        <v>56</v>
      </c>
      <c r="G98" s="115">
        <v>10.182142857142859</v>
      </c>
      <c r="H98" s="58">
        <f t="shared" si="9"/>
        <v>791.15</v>
      </c>
      <c r="I98" s="62"/>
      <c r="J98" s="63">
        <f t="shared" si="10"/>
        <v>0</v>
      </c>
      <c r="K98" s="61">
        <f t="shared" si="11"/>
        <v>0</v>
      </c>
      <c r="L98" s="51"/>
      <c r="M98" s="52"/>
      <c r="N98" s="52"/>
      <c r="O98" s="52"/>
      <c r="P98" s="52"/>
      <c r="Q98" s="53"/>
    </row>
    <row r="99" spans="1:17" s="54" customFormat="1" ht="14.1" customHeight="1" x14ac:dyDescent="0.2">
      <c r="A99" s="55"/>
      <c r="B99" s="108" t="s">
        <v>8</v>
      </c>
      <c r="C99" s="110" t="s">
        <v>353</v>
      </c>
      <c r="D99" s="109" t="s">
        <v>3</v>
      </c>
      <c r="E99" s="56">
        <v>11</v>
      </c>
      <c r="F99" s="56">
        <v>44</v>
      </c>
      <c r="G99" s="115">
        <v>13.095454545454546</v>
      </c>
      <c r="H99" s="58">
        <f t="shared" si="9"/>
        <v>1017.52</v>
      </c>
      <c r="I99" s="62"/>
      <c r="J99" s="63">
        <f t="shared" si="10"/>
        <v>0</v>
      </c>
      <c r="K99" s="61">
        <f t="shared" si="11"/>
        <v>0</v>
      </c>
      <c r="L99" s="51"/>
      <c r="M99" s="52"/>
      <c r="N99" s="52"/>
      <c r="O99" s="52"/>
      <c r="P99" s="52"/>
      <c r="Q99" s="53"/>
    </row>
    <row r="100" spans="1:17" s="54" customFormat="1" ht="14.1" customHeight="1" x14ac:dyDescent="0.2">
      <c r="A100" s="55"/>
      <c r="B100" s="108" t="s">
        <v>8</v>
      </c>
      <c r="C100" s="110" t="s">
        <v>353</v>
      </c>
      <c r="D100" s="109" t="s">
        <v>165</v>
      </c>
      <c r="E100" s="56">
        <v>9</v>
      </c>
      <c r="F100" s="56">
        <v>36</v>
      </c>
      <c r="G100" s="115">
        <v>16.994444444444444</v>
      </c>
      <c r="H100" s="58">
        <f t="shared" si="9"/>
        <v>1320.47</v>
      </c>
      <c r="I100" s="62"/>
      <c r="J100" s="63">
        <f t="shared" si="10"/>
        <v>0</v>
      </c>
      <c r="K100" s="61">
        <f t="shared" si="11"/>
        <v>0</v>
      </c>
      <c r="L100" s="51"/>
      <c r="M100" s="52"/>
      <c r="N100" s="52"/>
      <c r="O100" s="52"/>
      <c r="P100" s="52"/>
      <c r="Q100" s="53"/>
    </row>
    <row r="101" spans="1:17" s="54" customFormat="1" ht="14.1" customHeight="1" x14ac:dyDescent="0.2">
      <c r="A101" s="55"/>
      <c r="B101" s="164" t="s">
        <v>9</v>
      </c>
      <c r="C101" s="163" t="s">
        <v>214</v>
      </c>
      <c r="D101" s="109" t="s">
        <v>162</v>
      </c>
      <c r="E101" s="56">
        <v>162</v>
      </c>
      <c r="F101" s="56">
        <v>648</v>
      </c>
      <c r="G101" s="115">
        <v>0.9630246913580246</v>
      </c>
      <c r="H101" s="58">
        <f t="shared" si="9"/>
        <v>74.83</v>
      </c>
      <c r="I101" s="62"/>
      <c r="J101" s="63">
        <f t="shared" si="10"/>
        <v>0</v>
      </c>
      <c r="K101" s="61">
        <f t="shared" si="11"/>
        <v>0</v>
      </c>
      <c r="L101" s="51"/>
      <c r="M101" s="52"/>
      <c r="N101" s="52"/>
      <c r="O101" s="52"/>
      <c r="P101" s="52"/>
      <c r="Q101" s="53"/>
    </row>
    <row r="102" spans="1:17" s="54" customFormat="1" ht="14.1" customHeight="1" x14ac:dyDescent="0.2">
      <c r="A102" s="55"/>
      <c r="B102" s="108" t="s">
        <v>9</v>
      </c>
      <c r="C102" s="163" t="s">
        <v>214</v>
      </c>
      <c r="D102" s="109" t="s">
        <v>160</v>
      </c>
      <c r="E102" s="56">
        <v>144</v>
      </c>
      <c r="F102" s="56">
        <v>576</v>
      </c>
      <c r="G102" s="115">
        <v>1.0746527777777777</v>
      </c>
      <c r="H102" s="58">
        <f t="shared" si="9"/>
        <v>83.5</v>
      </c>
      <c r="I102" s="62"/>
      <c r="J102" s="63">
        <f t="shared" si="10"/>
        <v>0</v>
      </c>
      <c r="K102" s="61">
        <f t="shared" si="11"/>
        <v>0</v>
      </c>
      <c r="L102" s="51"/>
      <c r="M102" s="52"/>
      <c r="N102" s="52"/>
      <c r="O102" s="52"/>
      <c r="P102" s="52"/>
      <c r="Q102" s="53"/>
    </row>
    <row r="103" spans="1:17" s="54" customFormat="1" ht="14.1" customHeight="1" x14ac:dyDescent="0.2">
      <c r="A103" s="55"/>
      <c r="B103" s="108" t="s">
        <v>9</v>
      </c>
      <c r="C103" s="110" t="s">
        <v>214</v>
      </c>
      <c r="D103" s="109" t="s">
        <v>159</v>
      </c>
      <c r="E103" s="56">
        <v>113</v>
      </c>
      <c r="F103" s="56">
        <v>452</v>
      </c>
      <c r="G103" s="115">
        <v>1.3708849557522123</v>
      </c>
      <c r="H103" s="58">
        <f t="shared" si="9"/>
        <v>106.52</v>
      </c>
      <c r="I103" s="62"/>
      <c r="J103" s="63">
        <f t="shared" si="10"/>
        <v>0</v>
      </c>
      <c r="K103" s="61">
        <f t="shared" si="11"/>
        <v>0</v>
      </c>
      <c r="L103" s="51"/>
      <c r="M103" s="52"/>
      <c r="N103" s="52"/>
      <c r="O103" s="52"/>
      <c r="P103" s="52"/>
      <c r="Q103" s="53"/>
    </row>
    <row r="104" spans="1:17" s="54" customFormat="1" ht="14.1" customHeight="1" x14ac:dyDescent="0.2">
      <c r="A104" s="55"/>
      <c r="B104" s="108" t="s">
        <v>9</v>
      </c>
      <c r="C104" s="110" t="s">
        <v>214</v>
      </c>
      <c r="D104" s="109" t="s">
        <v>123</v>
      </c>
      <c r="E104" s="56">
        <v>52</v>
      </c>
      <c r="F104" s="56">
        <v>208</v>
      </c>
      <c r="G104" s="115">
        <v>2.8036538461538458</v>
      </c>
      <c r="H104" s="58">
        <f t="shared" si="9"/>
        <v>217.84</v>
      </c>
      <c r="I104" s="62"/>
      <c r="J104" s="63">
        <f t="shared" si="10"/>
        <v>0</v>
      </c>
      <c r="K104" s="61">
        <f t="shared" si="11"/>
        <v>0</v>
      </c>
      <c r="L104" s="51"/>
      <c r="M104" s="52"/>
      <c r="N104" s="52"/>
      <c r="O104" s="52"/>
      <c r="P104" s="52"/>
      <c r="Q104" s="53"/>
    </row>
    <row r="105" spans="1:17" s="54" customFormat="1" ht="14.1" customHeight="1" x14ac:dyDescent="0.2">
      <c r="A105" s="55"/>
      <c r="B105" s="108" t="s">
        <v>9</v>
      </c>
      <c r="C105" s="110" t="s">
        <v>214</v>
      </c>
      <c r="D105" s="109" t="s">
        <v>58</v>
      </c>
      <c r="E105" s="56">
        <v>32</v>
      </c>
      <c r="F105" s="56">
        <v>128</v>
      </c>
      <c r="G105" s="115">
        <v>4.6109375000000004</v>
      </c>
      <c r="H105" s="58">
        <f t="shared" si="9"/>
        <v>358.27</v>
      </c>
      <c r="I105" s="62"/>
      <c r="J105" s="63">
        <f t="shared" si="10"/>
        <v>0</v>
      </c>
      <c r="K105" s="61">
        <f t="shared" si="11"/>
        <v>0</v>
      </c>
      <c r="L105" s="51"/>
      <c r="M105" s="52"/>
      <c r="N105" s="52"/>
      <c r="O105" s="52"/>
      <c r="P105" s="52"/>
      <c r="Q105" s="53"/>
    </row>
    <row r="106" spans="1:17" s="54" customFormat="1" ht="14.1" customHeight="1" x14ac:dyDescent="0.2">
      <c r="A106" s="55"/>
      <c r="B106" s="108" t="s">
        <v>9</v>
      </c>
      <c r="C106" s="110" t="s">
        <v>214</v>
      </c>
      <c r="D106" s="109" t="s">
        <v>0</v>
      </c>
      <c r="E106" s="56">
        <v>27</v>
      </c>
      <c r="F106" s="56">
        <v>108</v>
      </c>
      <c r="G106" s="115">
        <v>5.5981481481481481</v>
      </c>
      <c r="H106" s="58">
        <f t="shared" si="9"/>
        <v>434.98</v>
      </c>
      <c r="I106" s="62"/>
      <c r="J106" s="63">
        <f t="shared" si="10"/>
        <v>0</v>
      </c>
      <c r="K106" s="61">
        <f t="shared" si="11"/>
        <v>0</v>
      </c>
      <c r="L106" s="51"/>
      <c r="M106" s="52"/>
      <c r="N106" s="52"/>
      <c r="O106" s="52"/>
      <c r="P106" s="52"/>
      <c r="Q106" s="53"/>
    </row>
    <row r="107" spans="1:17" s="54" customFormat="1" ht="14.1" customHeight="1" x14ac:dyDescent="0.2">
      <c r="A107" s="55"/>
      <c r="B107" s="108" t="s">
        <v>9</v>
      </c>
      <c r="C107" s="110" t="s">
        <v>354</v>
      </c>
      <c r="D107" s="109" t="s">
        <v>1</v>
      </c>
      <c r="E107" s="56">
        <v>16</v>
      </c>
      <c r="F107" s="56">
        <v>64</v>
      </c>
      <c r="G107" s="115">
        <v>8.921875</v>
      </c>
      <c r="H107" s="58">
        <f t="shared" si="9"/>
        <v>693.23</v>
      </c>
      <c r="I107" s="62"/>
      <c r="J107" s="63">
        <f t="shared" si="10"/>
        <v>0</v>
      </c>
      <c r="K107" s="61">
        <f t="shared" si="11"/>
        <v>0</v>
      </c>
      <c r="L107" s="51"/>
      <c r="M107" s="52"/>
      <c r="N107" s="52"/>
      <c r="O107" s="52"/>
      <c r="P107" s="52"/>
      <c r="Q107" s="53"/>
    </row>
    <row r="108" spans="1:17" s="54" customFormat="1" ht="14.1" customHeight="1" x14ac:dyDescent="0.2">
      <c r="A108" s="55"/>
      <c r="B108" s="108" t="s">
        <v>9</v>
      </c>
      <c r="C108" s="110" t="s">
        <v>354</v>
      </c>
      <c r="D108" s="109" t="s">
        <v>2</v>
      </c>
      <c r="E108" s="56">
        <v>14</v>
      </c>
      <c r="F108" s="56">
        <v>56</v>
      </c>
      <c r="G108" s="115">
        <v>10.282142857142857</v>
      </c>
      <c r="H108" s="58">
        <f t="shared" si="9"/>
        <v>798.92</v>
      </c>
      <c r="I108" s="62"/>
      <c r="J108" s="63">
        <f t="shared" si="10"/>
        <v>0</v>
      </c>
      <c r="K108" s="61">
        <f t="shared" si="11"/>
        <v>0</v>
      </c>
      <c r="L108" s="51"/>
      <c r="M108" s="52"/>
      <c r="N108" s="52"/>
      <c r="O108" s="52"/>
      <c r="P108" s="52"/>
      <c r="Q108" s="53"/>
    </row>
    <row r="109" spans="1:17" s="54" customFormat="1" ht="14.1" customHeight="1" x14ac:dyDescent="0.2">
      <c r="A109" s="55"/>
      <c r="B109" s="108" t="s">
        <v>9</v>
      </c>
      <c r="C109" s="110" t="s">
        <v>354</v>
      </c>
      <c r="D109" s="109" t="s">
        <v>3</v>
      </c>
      <c r="E109" s="56">
        <v>11</v>
      </c>
      <c r="F109" s="56">
        <v>44</v>
      </c>
      <c r="G109" s="115">
        <v>13.595454545454546</v>
      </c>
      <c r="H109" s="58">
        <f t="shared" si="9"/>
        <v>1056.3699999999999</v>
      </c>
      <c r="I109" s="62"/>
      <c r="J109" s="63">
        <f t="shared" si="10"/>
        <v>0</v>
      </c>
      <c r="K109" s="61">
        <f t="shared" si="11"/>
        <v>0</v>
      </c>
      <c r="L109" s="51"/>
      <c r="M109" s="52"/>
      <c r="N109" s="52"/>
      <c r="O109" s="52"/>
      <c r="P109" s="52"/>
      <c r="Q109" s="53"/>
    </row>
    <row r="110" spans="1:17" s="54" customFormat="1" ht="14.1" customHeight="1" x14ac:dyDescent="0.2">
      <c r="A110" s="55"/>
      <c r="B110" s="108" t="s">
        <v>9</v>
      </c>
      <c r="C110" s="110" t="s">
        <v>354</v>
      </c>
      <c r="D110" s="109" t="s">
        <v>165</v>
      </c>
      <c r="E110" s="56">
        <v>9</v>
      </c>
      <c r="F110" s="56">
        <v>36</v>
      </c>
      <c r="G110" s="115">
        <v>17.194444444444443</v>
      </c>
      <c r="H110" s="58">
        <f t="shared" si="9"/>
        <v>1336.01</v>
      </c>
      <c r="I110" s="62"/>
      <c r="J110" s="63">
        <f t="shared" si="10"/>
        <v>0</v>
      </c>
      <c r="K110" s="61">
        <f t="shared" si="11"/>
        <v>0</v>
      </c>
      <c r="L110" s="51"/>
      <c r="M110" s="52"/>
      <c r="N110" s="52"/>
      <c r="O110" s="52"/>
      <c r="P110" s="52"/>
      <c r="Q110" s="53"/>
    </row>
    <row r="111" spans="1:17" s="54" customFormat="1" ht="14.1" customHeight="1" x14ac:dyDescent="0.2">
      <c r="A111" s="55"/>
      <c r="B111" s="108" t="s">
        <v>185</v>
      </c>
      <c r="C111" s="163" t="s">
        <v>215</v>
      </c>
      <c r="D111" s="109" t="s">
        <v>160</v>
      </c>
      <c r="E111" s="56">
        <v>144</v>
      </c>
      <c r="F111" s="56">
        <v>576</v>
      </c>
      <c r="G111" s="115">
        <v>1.0346527777777779</v>
      </c>
      <c r="H111" s="58">
        <f t="shared" si="9"/>
        <v>80.39</v>
      </c>
      <c r="I111" s="62"/>
      <c r="J111" s="63">
        <f t="shared" si="10"/>
        <v>0</v>
      </c>
      <c r="K111" s="61">
        <f t="shared" si="11"/>
        <v>0</v>
      </c>
      <c r="L111" s="51"/>
      <c r="M111" s="52"/>
      <c r="N111" s="52"/>
      <c r="O111" s="52"/>
      <c r="P111" s="52"/>
      <c r="Q111" s="53"/>
    </row>
    <row r="112" spans="1:17" s="54" customFormat="1" ht="14.1" customHeight="1" x14ac:dyDescent="0.2">
      <c r="A112" s="55"/>
      <c r="B112" s="108" t="s">
        <v>185</v>
      </c>
      <c r="C112" s="110" t="s">
        <v>215</v>
      </c>
      <c r="D112" s="109" t="s">
        <v>159</v>
      </c>
      <c r="E112" s="56">
        <v>113</v>
      </c>
      <c r="F112" s="56">
        <v>452</v>
      </c>
      <c r="G112" s="115">
        <v>1.3408849557522122</v>
      </c>
      <c r="H112" s="58">
        <f t="shared" si="9"/>
        <v>104.19</v>
      </c>
      <c r="I112" s="62"/>
      <c r="J112" s="63">
        <f t="shared" si="10"/>
        <v>0</v>
      </c>
      <c r="K112" s="61">
        <f t="shared" si="11"/>
        <v>0</v>
      </c>
      <c r="L112" s="51"/>
      <c r="M112" s="52"/>
      <c r="N112" s="52"/>
      <c r="O112" s="52"/>
      <c r="P112" s="52"/>
      <c r="Q112" s="53"/>
    </row>
    <row r="113" spans="1:17" s="54" customFormat="1" ht="14.1" customHeight="1" x14ac:dyDescent="0.2">
      <c r="A113" s="55"/>
      <c r="B113" s="108" t="s">
        <v>185</v>
      </c>
      <c r="C113" s="110" t="s">
        <v>215</v>
      </c>
      <c r="D113" s="109" t="s">
        <v>123</v>
      </c>
      <c r="E113" s="56">
        <v>52</v>
      </c>
      <c r="F113" s="56">
        <v>208</v>
      </c>
      <c r="G113" s="115">
        <v>2.7336538461538464</v>
      </c>
      <c r="H113" s="58">
        <f t="shared" si="9"/>
        <v>212.4</v>
      </c>
      <c r="I113" s="62"/>
      <c r="J113" s="63">
        <f t="shared" si="10"/>
        <v>0</v>
      </c>
      <c r="K113" s="61">
        <f t="shared" si="11"/>
        <v>0</v>
      </c>
      <c r="L113" s="51"/>
      <c r="M113" s="52"/>
      <c r="N113" s="52"/>
      <c r="O113" s="52"/>
      <c r="P113" s="52"/>
      <c r="Q113" s="53"/>
    </row>
    <row r="114" spans="1:17" s="54" customFormat="1" ht="14.1" customHeight="1" x14ac:dyDescent="0.2">
      <c r="A114" s="55"/>
      <c r="B114" s="108" t="s">
        <v>185</v>
      </c>
      <c r="C114" s="110" t="s">
        <v>215</v>
      </c>
      <c r="D114" s="109" t="s">
        <v>58</v>
      </c>
      <c r="E114" s="56">
        <v>32</v>
      </c>
      <c r="F114" s="56">
        <v>128</v>
      </c>
      <c r="G114" s="115">
        <v>4.4609375</v>
      </c>
      <c r="H114" s="58">
        <f t="shared" si="9"/>
        <v>346.61</v>
      </c>
      <c r="I114" s="62"/>
      <c r="J114" s="63">
        <f t="shared" si="10"/>
        <v>0</v>
      </c>
      <c r="K114" s="61">
        <f t="shared" si="11"/>
        <v>0</v>
      </c>
      <c r="L114" s="51"/>
      <c r="M114" s="52"/>
      <c r="N114" s="52"/>
      <c r="O114" s="52"/>
      <c r="P114" s="52"/>
      <c r="Q114" s="53"/>
    </row>
    <row r="115" spans="1:17" s="54" customFormat="1" ht="14.1" customHeight="1" x14ac:dyDescent="0.2">
      <c r="A115" s="55"/>
      <c r="B115" s="112" t="s">
        <v>332</v>
      </c>
      <c r="C115" s="163" t="s">
        <v>333</v>
      </c>
      <c r="D115" s="109" t="s">
        <v>160</v>
      </c>
      <c r="E115" s="56">
        <v>144</v>
      </c>
      <c r="F115" s="56">
        <v>576</v>
      </c>
      <c r="G115" s="115">
        <v>1.1046527777777777</v>
      </c>
      <c r="H115" s="58">
        <f t="shared" si="9"/>
        <v>85.83</v>
      </c>
      <c r="I115" s="62"/>
      <c r="J115" s="63">
        <f t="shared" si="10"/>
        <v>0</v>
      </c>
      <c r="K115" s="61">
        <f t="shared" si="11"/>
        <v>0</v>
      </c>
      <c r="L115" s="51"/>
      <c r="M115" s="52"/>
      <c r="N115" s="52"/>
      <c r="O115" s="52"/>
      <c r="P115" s="52"/>
      <c r="Q115" s="53"/>
    </row>
    <row r="116" spans="1:17" s="54" customFormat="1" ht="14.1" customHeight="1" x14ac:dyDescent="0.2">
      <c r="A116" s="55"/>
      <c r="B116" s="112" t="s">
        <v>332</v>
      </c>
      <c r="C116" s="110" t="s">
        <v>333</v>
      </c>
      <c r="D116" s="109" t="s">
        <v>159</v>
      </c>
      <c r="E116" s="56">
        <v>113</v>
      </c>
      <c r="F116" s="56">
        <v>452</v>
      </c>
      <c r="G116" s="115">
        <v>1.5008849557522124</v>
      </c>
      <c r="H116" s="58">
        <f t="shared" ref="H116:H157" si="21">ROUND(G116*$G$6*1.05,2)</f>
        <v>116.62</v>
      </c>
      <c r="I116" s="62"/>
      <c r="J116" s="63">
        <f t="shared" ref="J116:J157" si="22">H116*I116</f>
        <v>0</v>
      </c>
      <c r="K116" s="61">
        <f t="shared" ref="K116:K157" si="23">IF(F116=0,0,I116/F116)</f>
        <v>0</v>
      </c>
      <c r="L116" s="51"/>
      <c r="M116" s="52"/>
      <c r="N116" s="52"/>
      <c r="O116" s="52"/>
      <c r="P116" s="52"/>
      <c r="Q116" s="53"/>
    </row>
    <row r="117" spans="1:17" s="54" customFormat="1" ht="14.1" customHeight="1" x14ac:dyDescent="0.2">
      <c r="A117" s="55"/>
      <c r="B117" s="112" t="s">
        <v>332</v>
      </c>
      <c r="C117" s="110" t="s">
        <v>333</v>
      </c>
      <c r="D117" s="109" t="s">
        <v>123</v>
      </c>
      <c r="E117" s="56">
        <v>52</v>
      </c>
      <c r="F117" s="56">
        <v>208</v>
      </c>
      <c r="G117" s="115">
        <v>3.0336538461538463</v>
      </c>
      <c r="H117" s="58">
        <f t="shared" si="21"/>
        <v>235.71</v>
      </c>
      <c r="I117" s="62"/>
      <c r="J117" s="63">
        <f t="shared" si="22"/>
        <v>0</v>
      </c>
      <c r="K117" s="61">
        <f t="shared" si="23"/>
        <v>0</v>
      </c>
      <c r="L117" s="51"/>
      <c r="M117" s="52"/>
      <c r="N117" s="52"/>
      <c r="O117" s="52"/>
      <c r="P117" s="52"/>
      <c r="Q117" s="53"/>
    </row>
    <row r="118" spans="1:17" s="54" customFormat="1" ht="14.1" customHeight="1" x14ac:dyDescent="0.2">
      <c r="A118" s="55"/>
      <c r="B118" s="108" t="s">
        <v>163</v>
      </c>
      <c r="C118" s="110" t="s">
        <v>216</v>
      </c>
      <c r="D118" s="109" t="s">
        <v>159</v>
      </c>
      <c r="E118" s="56">
        <v>113</v>
      </c>
      <c r="F118" s="56">
        <v>452</v>
      </c>
      <c r="G118" s="115">
        <v>1.4008849557522125</v>
      </c>
      <c r="H118" s="58">
        <f t="shared" si="21"/>
        <v>108.85</v>
      </c>
      <c r="I118" s="62"/>
      <c r="J118" s="63">
        <f t="shared" si="22"/>
        <v>0</v>
      </c>
      <c r="K118" s="61">
        <f t="shared" si="23"/>
        <v>0</v>
      </c>
      <c r="L118" s="51"/>
      <c r="M118" s="52"/>
      <c r="N118" s="52"/>
      <c r="O118" s="52"/>
      <c r="P118" s="52"/>
      <c r="Q118" s="53"/>
    </row>
    <row r="119" spans="1:17" s="54" customFormat="1" ht="14.1" customHeight="1" x14ac:dyDescent="0.2">
      <c r="A119" s="55"/>
      <c r="B119" s="108" t="s">
        <v>163</v>
      </c>
      <c r="C119" s="110" t="s">
        <v>216</v>
      </c>
      <c r="D119" s="109" t="s">
        <v>123</v>
      </c>
      <c r="E119" s="56">
        <v>52</v>
      </c>
      <c r="F119" s="56">
        <v>208</v>
      </c>
      <c r="G119" s="115">
        <v>2.8336538461538461</v>
      </c>
      <c r="H119" s="58">
        <f t="shared" si="21"/>
        <v>220.17</v>
      </c>
      <c r="I119" s="62"/>
      <c r="J119" s="63">
        <f t="shared" si="22"/>
        <v>0</v>
      </c>
      <c r="K119" s="61">
        <f t="shared" si="23"/>
        <v>0</v>
      </c>
      <c r="L119" s="51"/>
      <c r="M119" s="52"/>
      <c r="N119" s="52"/>
      <c r="O119" s="52"/>
      <c r="P119" s="52"/>
      <c r="Q119" s="53"/>
    </row>
    <row r="120" spans="1:17" s="54" customFormat="1" ht="14.1" customHeight="1" x14ac:dyDescent="0.2">
      <c r="A120" s="55"/>
      <c r="B120" s="108" t="s">
        <v>163</v>
      </c>
      <c r="C120" s="110" t="s">
        <v>216</v>
      </c>
      <c r="D120" s="109" t="s">
        <v>58</v>
      </c>
      <c r="E120" s="56">
        <v>32</v>
      </c>
      <c r="F120" s="56">
        <v>128</v>
      </c>
      <c r="G120" s="115">
        <v>4.7109375</v>
      </c>
      <c r="H120" s="58">
        <f t="shared" si="21"/>
        <v>366.04</v>
      </c>
      <c r="I120" s="62"/>
      <c r="J120" s="63">
        <f t="shared" si="22"/>
        <v>0</v>
      </c>
      <c r="K120" s="61">
        <f t="shared" si="23"/>
        <v>0</v>
      </c>
      <c r="L120" s="51"/>
      <c r="M120" s="52"/>
      <c r="N120" s="52"/>
      <c r="O120" s="52"/>
      <c r="P120" s="52"/>
      <c r="Q120" s="53"/>
    </row>
    <row r="121" spans="1:17" s="54" customFormat="1" ht="14.1" customHeight="1" x14ac:dyDescent="0.2">
      <c r="A121" s="55"/>
      <c r="B121" s="108" t="s">
        <v>163</v>
      </c>
      <c r="C121" s="110" t="s">
        <v>216</v>
      </c>
      <c r="D121" s="109" t="s">
        <v>0</v>
      </c>
      <c r="E121" s="56">
        <v>27</v>
      </c>
      <c r="F121" s="56">
        <v>108</v>
      </c>
      <c r="G121" s="115">
        <v>5.6981481481481477</v>
      </c>
      <c r="H121" s="58">
        <f t="shared" si="21"/>
        <v>442.75</v>
      </c>
      <c r="I121" s="62"/>
      <c r="J121" s="63">
        <f t="shared" si="22"/>
        <v>0</v>
      </c>
      <c r="K121" s="61">
        <f t="shared" si="23"/>
        <v>0</v>
      </c>
      <c r="L121" s="51"/>
      <c r="M121" s="52"/>
      <c r="N121" s="52"/>
      <c r="O121" s="52"/>
      <c r="P121" s="52"/>
      <c r="Q121" s="53"/>
    </row>
    <row r="122" spans="1:17" s="54" customFormat="1" ht="14.1" customHeight="1" x14ac:dyDescent="0.2">
      <c r="A122" s="55"/>
      <c r="B122" s="108" t="s">
        <v>163</v>
      </c>
      <c r="C122" s="110" t="s">
        <v>369</v>
      </c>
      <c r="D122" s="109" t="s">
        <v>1</v>
      </c>
      <c r="E122" s="56">
        <v>16</v>
      </c>
      <c r="F122" s="56">
        <v>64</v>
      </c>
      <c r="G122" s="115">
        <v>9.1218749999999993</v>
      </c>
      <c r="H122" s="58">
        <f t="shared" si="21"/>
        <v>708.77</v>
      </c>
      <c r="I122" s="62"/>
      <c r="J122" s="63">
        <f t="shared" si="22"/>
        <v>0</v>
      </c>
      <c r="K122" s="61">
        <f t="shared" si="23"/>
        <v>0</v>
      </c>
      <c r="L122" s="51"/>
      <c r="M122" s="52"/>
      <c r="N122" s="52"/>
      <c r="O122" s="52"/>
      <c r="P122" s="52"/>
      <c r="Q122" s="53"/>
    </row>
    <row r="123" spans="1:17" s="54" customFormat="1" ht="14.1" customHeight="1" x14ac:dyDescent="0.2">
      <c r="A123" s="55"/>
      <c r="B123" s="108" t="s">
        <v>163</v>
      </c>
      <c r="C123" s="110" t="s">
        <v>369</v>
      </c>
      <c r="D123" s="109" t="s">
        <v>2</v>
      </c>
      <c r="E123" s="56">
        <v>14</v>
      </c>
      <c r="F123" s="56">
        <v>56</v>
      </c>
      <c r="G123" s="115">
        <v>10.482142857142858</v>
      </c>
      <c r="H123" s="58">
        <f t="shared" si="21"/>
        <v>814.46</v>
      </c>
      <c r="I123" s="62"/>
      <c r="J123" s="63">
        <f t="shared" si="22"/>
        <v>0</v>
      </c>
      <c r="K123" s="61">
        <f t="shared" si="23"/>
        <v>0</v>
      </c>
      <c r="L123" s="51"/>
      <c r="M123" s="52"/>
      <c r="N123" s="52"/>
      <c r="O123" s="52"/>
      <c r="P123" s="52"/>
      <c r="Q123" s="53"/>
    </row>
    <row r="124" spans="1:17" s="54" customFormat="1" ht="14.1" customHeight="1" x14ac:dyDescent="0.2">
      <c r="A124" s="55"/>
      <c r="B124" s="108" t="s">
        <v>163</v>
      </c>
      <c r="C124" s="110" t="s">
        <v>369</v>
      </c>
      <c r="D124" s="109" t="s">
        <v>3</v>
      </c>
      <c r="E124" s="56">
        <v>11</v>
      </c>
      <c r="F124" s="56">
        <v>44</v>
      </c>
      <c r="G124" s="115">
        <v>13.595454545454546</v>
      </c>
      <c r="H124" s="58">
        <f t="shared" si="21"/>
        <v>1056.3699999999999</v>
      </c>
      <c r="I124" s="62"/>
      <c r="J124" s="63">
        <f t="shared" si="22"/>
        <v>0</v>
      </c>
      <c r="K124" s="61">
        <f t="shared" si="23"/>
        <v>0</v>
      </c>
      <c r="L124" s="51"/>
      <c r="M124" s="52"/>
      <c r="N124" s="52"/>
      <c r="O124" s="52"/>
      <c r="P124" s="52"/>
      <c r="Q124" s="53"/>
    </row>
    <row r="125" spans="1:17" s="54" customFormat="1" ht="14.1" customHeight="1" x14ac:dyDescent="0.2">
      <c r="A125" s="55"/>
      <c r="B125" s="108" t="s">
        <v>282</v>
      </c>
      <c r="C125" s="110" t="s">
        <v>283</v>
      </c>
      <c r="D125" s="109" t="s">
        <v>159</v>
      </c>
      <c r="E125" s="56">
        <v>113</v>
      </c>
      <c r="F125" s="56">
        <v>452</v>
      </c>
      <c r="G125" s="115">
        <v>1.3708849557522123</v>
      </c>
      <c r="H125" s="58">
        <f t="shared" si="21"/>
        <v>106.52</v>
      </c>
      <c r="I125" s="62"/>
      <c r="J125" s="63">
        <f t="shared" si="22"/>
        <v>0</v>
      </c>
      <c r="K125" s="61">
        <f t="shared" si="23"/>
        <v>0</v>
      </c>
      <c r="L125" s="51"/>
      <c r="M125" s="52"/>
      <c r="N125" s="52"/>
      <c r="O125" s="52"/>
      <c r="P125" s="52"/>
      <c r="Q125" s="53"/>
    </row>
    <row r="126" spans="1:17" s="54" customFormat="1" ht="14.1" customHeight="1" x14ac:dyDescent="0.2">
      <c r="A126" s="55"/>
      <c r="B126" s="108" t="s">
        <v>282</v>
      </c>
      <c r="C126" s="110" t="s">
        <v>283</v>
      </c>
      <c r="D126" s="109" t="s">
        <v>123</v>
      </c>
      <c r="E126" s="56">
        <v>52</v>
      </c>
      <c r="F126" s="56">
        <v>208</v>
      </c>
      <c r="G126" s="115">
        <v>2.7836538461538463</v>
      </c>
      <c r="H126" s="58">
        <f t="shared" si="21"/>
        <v>216.29</v>
      </c>
      <c r="I126" s="62"/>
      <c r="J126" s="63">
        <f t="shared" si="22"/>
        <v>0</v>
      </c>
      <c r="K126" s="61">
        <f t="shared" si="23"/>
        <v>0</v>
      </c>
      <c r="L126" s="51"/>
      <c r="M126" s="52"/>
      <c r="N126" s="52"/>
      <c r="O126" s="52"/>
      <c r="P126" s="52"/>
      <c r="Q126" s="53"/>
    </row>
    <row r="127" spans="1:17" s="54" customFormat="1" ht="14.1" customHeight="1" x14ac:dyDescent="0.2">
      <c r="A127" s="55"/>
      <c r="B127" s="108" t="s">
        <v>282</v>
      </c>
      <c r="C127" s="110" t="s">
        <v>283</v>
      </c>
      <c r="D127" s="109" t="s">
        <v>58</v>
      </c>
      <c r="E127" s="56">
        <v>32</v>
      </c>
      <c r="F127" s="56">
        <v>128</v>
      </c>
      <c r="G127" s="115">
        <v>4.6109375000000004</v>
      </c>
      <c r="H127" s="58">
        <f t="shared" si="21"/>
        <v>358.27</v>
      </c>
      <c r="I127" s="62"/>
      <c r="J127" s="63">
        <f t="shared" si="22"/>
        <v>0</v>
      </c>
      <c r="K127" s="61">
        <f t="shared" si="23"/>
        <v>0</v>
      </c>
      <c r="L127" s="51"/>
      <c r="M127" s="52"/>
      <c r="N127" s="52"/>
      <c r="O127" s="52"/>
      <c r="P127" s="52"/>
      <c r="Q127" s="53"/>
    </row>
    <row r="128" spans="1:17" s="54" customFormat="1" ht="14.1" customHeight="1" x14ac:dyDescent="0.2">
      <c r="A128" s="55"/>
      <c r="B128" s="108" t="s">
        <v>282</v>
      </c>
      <c r="C128" s="110" t="s">
        <v>283</v>
      </c>
      <c r="D128" s="109" t="s">
        <v>0</v>
      </c>
      <c r="E128" s="56">
        <v>27</v>
      </c>
      <c r="F128" s="56">
        <v>108</v>
      </c>
      <c r="G128" s="115">
        <v>5.5981481481481481</v>
      </c>
      <c r="H128" s="58">
        <f t="shared" si="21"/>
        <v>434.98</v>
      </c>
      <c r="I128" s="62"/>
      <c r="J128" s="63">
        <f t="shared" si="22"/>
        <v>0</v>
      </c>
      <c r="K128" s="61">
        <f t="shared" si="23"/>
        <v>0</v>
      </c>
      <c r="L128" s="51"/>
      <c r="M128" s="52"/>
      <c r="N128" s="52"/>
      <c r="O128" s="52"/>
      <c r="P128" s="52"/>
      <c r="Q128" s="53"/>
    </row>
    <row r="129" spans="1:17" s="54" customFormat="1" ht="14.1" customHeight="1" x14ac:dyDescent="0.2">
      <c r="A129" s="55"/>
      <c r="B129" s="108" t="s">
        <v>282</v>
      </c>
      <c r="C129" s="110" t="s">
        <v>296</v>
      </c>
      <c r="D129" s="109" t="s">
        <v>1</v>
      </c>
      <c r="E129" s="56">
        <v>16</v>
      </c>
      <c r="F129" s="56">
        <v>64</v>
      </c>
      <c r="G129" s="115">
        <v>8.921875</v>
      </c>
      <c r="H129" s="58">
        <f t="shared" si="21"/>
        <v>693.23</v>
      </c>
      <c r="I129" s="62"/>
      <c r="J129" s="63">
        <f t="shared" si="22"/>
        <v>0</v>
      </c>
      <c r="K129" s="61">
        <f t="shared" si="23"/>
        <v>0</v>
      </c>
      <c r="L129" s="51"/>
      <c r="M129" s="52"/>
      <c r="N129" s="52"/>
      <c r="O129" s="52"/>
      <c r="P129" s="52"/>
      <c r="Q129" s="53"/>
    </row>
    <row r="130" spans="1:17" s="54" customFormat="1" ht="14.1" customHeight="1" x14ac:dyDescent="0.2">
      <c r="A130" s="55"/>
      <c r="B130" s="108" t="s">
        <v>282</v>
      </c>
      <c r="C130" s="110" t="s">
        <v>296</v>
      </c>
      <c r="D130" s="109" t="s">
        <v>2</v>
      </c>
      <c r="E130" s="56">
        <v>14</v>
      </c>
      <c r="F130" s="56">
        <v>56</v>
      </c>
      <c r="G130" s="115">
        <v>10.282142857142857</v>
      </c>
      <c r="H130" s="58">
        <f t="shared" si="21"/>
        <v>798.92</v>
      </c>
      <c r="I130" s="62"/>
      <c r="J130" s="63">
        <f t="shared" si="22"/>
        <v>0</v>
      </c>
      <c r="K130" s="61">
        <f t="shared" si="23"/>
        <v>0</v>
      </c>
      <c r="L130" s="51"/>
      <c r="M130" s="52"/>
      <c r="N130" s="52"/>
      <c r="O130" s="52"/>
      <c r="P130" s="52"/>
      <c r="Q130" s="53"/>
    </row>
    <row r="131" spans="1:17" s="54" customFormat="1" ht="14.1" customHeight="1" x14ac:dyDescent="0.2">
      <c r="A131" s="55"/>
      <c r="B131" s="108" t="s">
        <v>282</v>
      </c>
      <c r="C131" s="110" t="s">
        <v>296</v>
      </c>
      <c r="D131" s="109" t="s">
        <v>3</v>
      </c>
      <c r="E131" s="56">
        <v>11</v>
      </c>
      <c r="F131" s="56">
        <v>44</v>
      </c>
      <c r="G131" s="115">
        <v>13.595454545454546</v>
      </c>
      <c r="H131" s="58">
        <f t="shared" si="21"/>
        <v>1056.3699999999999</v>
      </c>
      <c r="I131" s="62"/>
      <c r="J131" s="63">
        <f t="shared" si="22"/>
        <v>0</v>
      </c>
      <c r="K131" s="61">
        <f t="shared" si="23"/>
        <v>0</v>
      </c>
      <c r="L131" s="51"/>
      <c r="M131" s="52"/>
      <c r="N131" s="52"/>
      <c r="O131" s="52"/>
      <c r="P131" s="52"/>
      <c r="Q131" s="53"/>
    </row>
    <row r="132" spans="1:17" s="54" customFormat="1" ht="14.1" customHeight="1" x14ac:dyDescent="0.2">
      <c r="A132" s="55"/>
      <c r="B132" s="108" t="s">
        <v>186</v>
      </c>
      <c r="C132" s="163" t="s">
        <v>217</v>
      </c>
      <c r="D132" s="109" t="s">
        <v>160</v>
      </c>
      <c r="E132" s="56">
        <v>144</v>
      </c>
      <c r="F132" s="56">
        <v>576</v>
      </c>
      <c r="G132" s="115">
        <v>1.0346527777777779</v>
      </c>
      <c r="H132" s="58">
        <f t="shared" si="21"/>
        <v>80.39</v>
      </c>
      <c r="I132" s="62"/>
      <c r="J132" s="63">
        <f t="shared" si="22"/>
        <v>0</v>
      </c>
      <c r="K132" s="61">
        <f t="shared" si="23"/>
        <v>0</v>
      </c>
      <c r="L132" s="51"/>
      <c r="M132" s="52"/>
      <c r="N132" s="52"/>
      <c r="O132" s="52"/>
      <c r="P132" s="52"/>
      <c r="Q132" s="53"/>
    </row>
    <row r="133" spans="1:17" s="54" customFormat="1" ht="14.1" customHeight="1" x14ac:dyDescent="0.2">
      <c r="A133" s="55"/>
      <c r="B133" s="108" t="s">
        <v>186</v>
      </c>
      <c r="C133" s="110" t="s">
        <v>217</v>
      </c>
      <c r="D133" s="109" t="s">
        <v>159</v>
      </c>
      <c r="E133" s="56">
        <v>113</v>
      </c>
      <c r="F133" s="56">
        <v>452</v>
      </c>
      <c r="G133" s="115">
        <v>1.3408849557522122</v>
      </c>
      <c r="H133" s="58">
        <f t="shared" si="21"/>
        <v>104.19</v>
      </c>
      <c r="I133" s="62"/>
      <c r="J133" s="63">
        <f t="shared" si="22"/>
        <v>0</v>
      </c>
      <c r="K133" s="61">
        <f t="shared" si="23"/>
        <v>0</v>
      </c>
      <c r="L133" s="51"/>
      <c r="M133" s="52"/>
      <c r="N133" s="52"/>
      <c r="O133" s="52"/>
      <c r="P133" s="52"/>
      <c r="Q133" s="53"/>
    </row>
    <row r="134" spans="1:17" s="54" customFormat="1" ht="14.1" customHeight="1" x14ac:dyDescent="0.2">
      <c r="A134" s="55"/>
      <c r="B134" s="108" t="s">
        <v>186</v>
      </c>
      <c r="C134" s="110" t="s">
        <v>217</v>
      </c>
      <c r="D134" s="109" t="s">
        <v>123</v>
      </c>
      <c r="E134" s="56">
        <v>52</v>
      </c>
      <c r="F134" s="56">
        <v>208</v>
      </c>
      <c r="G134" s="115">
        <v>2.7336538461538464</v>
      </c>
      <c r="H134" s="58">
        <f t="shared" si="21"/>
        <v>212.4</v>
      </c>
      <c r="I134" s="62"/>
      <c r="J134" s="63">
        <f t="shared" si="22"/>
        <v>0</v>
      </c>
      <c r="K134" s="61">
        <f t="shared" si="23"/>
        <v>0</v>
      </c>
      <c r="L134" s="51"/>
      <c r="M134" s="52"/>
      <c r="N134" s="52"/>
      <c r="O134" s="52"/>
      <c r="P134" s="52"/>
      <c r="Q134" s="53"/>
    </row>
    <row r="135" spans="1:17" s="54" customFormat="1" ht="14.1" customHeight="1" x14ac:dyDescent="0.2">
      <c r="A135" s="55"/>
      <c r="B135" s="108" t="s">
        <v>186</v>
      </c>
      <c r="C135" s="110" t="s">
        <v>217</v>
      </c>
      <c r="D135" s="109" t="s">
        <v>58</v>
      </c>
      <c r="E135" s="56">
        <v>32</v>
      </c>
      <c r="F135" s="56">
        <v>128</v>
      </c>
      <c r="G135" s="115">
        <v>4.5109374999999998</v>
      </c>
      <c r="H135" s="58">
        <f t="shared" si="21"/>
        <v>350.5</v>
      </c>
      <c r="I135" s="62"/>
      <c r="J135" s="63">
        <f t="shared" si="22"/>
        <v>0</v>
      </c>
      <c r="K135" s="61">
        <f t="shared" si="23"/>
        <v>0</v>
      </c>
      <c r="L135" s="51"/>
      <c r="M135" s="52"/>
      <c r="N135" s="52"/>
      <c r="O135" s="52"/>
      <c r="P135" s="52"/>
      <c r="Q135" s="53"/>
    </row>
    <row r="136" spans="1:17" s="54" customFormat="1" ht="14.1" customHeight="1" x14ac:dyDescent="0.2">
      <c r="A136" s="55"/>
      <c r="B136" s="108" t="s">
        <v>186</v>
      </c>
      <c r="C136" s="110" t="s">
        <v>217</v>
      </c>
      <c r="D136" s="109" t="s">
        <v>0</v>
      </c>
      <c r="E136" s="56">
        <v>27</v>
      </c>
      <c r="F136" s="56">
        <v>108</v>
      </c>
      <c r="G136" s="115">
        <v>5.5481481481481483</v>
      </c>
      <c r="H136" s="58">
        <f t="shared" si="21"/>
        <v>431.09</v>
      </c>
      <c r="I136" s="62"/>
      <c r="J136" s="63">
        <f t="shared" si="22"/>
        <v>0</v>
      </c>
      <c r="K136" s="61">
        <f t="shared" si="23"/>
        <v>0</v>
      </c>
      <c r="L136" s="51"/>
      <c r="M136" s="52"/>
      <c r="N136" s="52"/>
      <c r="O136" s="52"/>
      <c r="P136" s="52"/>
      <c r="Q136" s="53"/>
    </row>
    <row r="137" spans="1:17" s="54" customFormat="1" ht="14.1" customHeight="1" x14ac:dyDescent="0.2">
      <c r="A137" s="55"/>
      <c r="B137" s="108" t="s">
        <v>115</v>
      </c>
      <c r="C137" s="110" t="s">
        <v>218</v>
      </c>
      <c r="D137" s="109" t="s">
        <v>123</v>
      </c>
      <c r="E137" s="56">
        <v>52</v>
      </c>
      <c r="F137" s="56">
        <v>208</v>
      </c>
      <c r="G137" s="115">
        <v>2.7336538461538464</v>
      </c>
      <c r="H137" s="58">
        <f t="shared" si="21"/>
        <v>212.4</v>
      </c>
      <c r="I137" s="62"/>
      <c r="J137" s="63">
        <f t="shared" si="22"/>
        <v>0</v>
      </c>
      <c r="K137" s="61">
        <f t="shared" si="23"/>
        <v>0</v>
      </c>
      <c r="L137" s="51"/>
      <c r="M137" s="52"/>
      <c r="N137" s="52"/>
      <c r="O137" s="52"/>
      <c r="P137" s="52"/>
      <c r="Q137" s="53"/>
    </row>
    <row r="138" spans="1:17" s="54" customFormat="1" ht="14.1" customHeight="1" x14ac:dyDescent="0.2">
      <c r="A138" s="55"/>
      <c r="B138" s="108" t="s">
        <v>115</v>
      </c>
      <c r="C138" s="110" t="s">
        <v>218</v>
      </c>
      <c r="D138" s="109" t="s">
        <v>58</v>
      </c>
      <c r="E138" s="56">
        <v>32</v>
      </c>
      <c r="F138" s="56">
        <v>128</v>
      </c>
      <c r="G138" s="115">
        <v>4.5109374999999998</v>
      </c>
      <c r="H138" s="58">
        <f t="shared" si="21"/>
        <v>350.5</v>
      </c>
      <c r="I138" s="62"/>
      <c r="J138" s="63">
        <f t="shared" si="22"/>
        <v>0</v>
      </c>
      <c r="K138" s="61">
        <f t="shared" si="23"/>
        <v>0</v>
      </c>
      <c r="L138" s="51"/>
      <c r="M138" s="52"/>
      <c r="N138" s="52"/>
      <c r="O138" s="52"/>
      <c r="P138" s="52"/>
      <c r="Q138" s="53"/>
    </row>
    <row r="139" spans="1:17" s="54" customFormat="1" ht="14.1" customHeight="1" x14ac:dyDescent="0.2">
      <c r="A139" s="55"/>
      <c r="B139" s="108" t="s">
        <v>115</v>
      </c>
      <c r="C139" s="110" t="s">
        <v>218</v>
      </c>
      <c r="D139" s="109" t="s">
        <v>0</v>
      </c>
      <c r="E139" s="56">
        <v>27</v>
      </c>
      <c r="F139" s="56">
        <v>108</v>
      </c>
      <c r="G139" s="115">
        <v>5.5481481481481483</v>
      </c>
      <c r="H139" s="58">
        <f t="shared" si="21"/>
        <v>431.09</v>
      </c>
      <c r="I139" s="62"/>
      <c r="J139" s="63">
        <f t="shared" si="22"/>
        <v>0</v>
      </c>
      <c r="K139" s="61">
        <f t="shared" si="23"/>
        <v>0</v>
      </c>
      <c r="L139" s="51"/>
      <c r="M139" s="52"/>
      <c r="N139" s="52"/>
      <c r="O139" s="52"/>
      <c r="P139" s="52"/>
      <c r="Q139" s="53"/>
    </row>
    <row r="140" spans="1:17" s="54" customFormat="1" ht="14.1" customHeight="1" x14ac:dyDescent="0.2">
      <c r="A140" s="55"/>
      <c r="B140" s="108" t="s">
        <v>181</v>
      </c>
      <c r="C140" s="163" t="s">
        <v>219</v>
      </c>
      <c r="D140" s="109" t="s">
        <v>160</v>
      </c>
      <c r="E140" s="56">
        <v>144</v>
      </c>
      <c r="F140" s="56">
        <v>576</v>
      </c>
      <c r="G140" s="115">
        <v>1.0646527777777779</v>
      </c>
      <c r="H140" s="58">
        <f t="shared" si="21"/>
        <v>82.72</v>
      </c>
      <c r="I140" s="62"/>
      <c r="J140" s="63">
        <f t="shared" si="22"/>
        <v>0</v>
      </c>
      <c r="K140" s="61">
        <f t="shared" si="23"/>
        <v>0</v>
      </c>
      <c r="L140" s="51"/>
      <c r="M140" s="52"/>
      <c r="N140" s="52"/>
      <c r="O140" s="52"/>
      <c r="P140" s="52"/>
      <c r="Q140" s="53"/>
    </row>
    <row r="141" spans="1:17" s="54" customFormat="1" ht="14.1" customHeight="1" x14ac:dyDescent="0.2">
      <c r="A141" s="55"/>
      <c r="B141" s="108" t="s">
        <v>181</v>
      </c>
      <c r="C141" s="110" t="s">
        <v>219</v>
      </c>
      <c r="D141" s="109" t="s">
        <v>159</v>
      </c>
      <c r="E141" s="56">
        <v>113</v>
      </c>
      <c r="F141" s="56">
        <v>452</v>
      </c>
      <c r="G141" s="115">
        <v>1.4008849557522125</v>
      </c>
      <c r="H141" s="58">
        <f t="shared" si="21"/>
        <v>108.85</v>
      </c>
      <c r="I141" s="62"/>
      <c r="J141" s="63">
        <f t="shared" si="22"/>
        <v>0</v>
      </c>
      <c r="K141" s="61">
        <f t="shared" si="23"/>
        <v>0</v>
      </c>
      <c r="L141" s="51"/>
      <c r="M141" s="52"/>
      <c r="N141" s="52"/>
      <c r="O141" s="52"/>
      <c r="P141" s="52"/>
      <c r="Q141" s="53"/>
    </row>
    <row r="142" spans="1:17" s="54" customFormat="1" ht="14.1" customHeight="1" x14ac:dyDescent="0.2">
      <c r="A142" s="55"/>
      <c r="B142" s="108" t="s">
        <v>181</v>
      </c>
      <c r="C142" s="110" t="s">
        <v>219</v>
      </c>
      <c r="D142" s="109" t="s">
        <v>123</v>
      </c>
      <c r="E142" s="56">
        <v>52</v>
      </c>
      <c r="F142" s="56">
        <v>208</v>
      </c>
      <c r="G142" s="115">
        <v>2.8336538461538461</v>
      </c>
      <c r="H142" s="58">
        <f t="shared" si="21"/>
        <v>220.17</v>
      </c>
      <c r="I142" s="62"/>
      <c r="J142" s="63">
        <f t="shared" si="22"/>
        <v>0</v>
      </c>
      <c r="K142" s="61">
        <f t="shared" si="23"/>
        <v>0</v>
      </c>
      <c r="L142" s="51"/>
      <c r="M142" s="52"/>
      <c r="N142" s="52"/>
      <c r="O142" s="52"/>
      <c r="P142" s="52"/>
      <c r="Q142" s="53"/>
    </row>
    <row r="143" spans="1:17" s="54" customFormat="1" ht="14.1" customHeight="1" x14ac:dyDescent="0.2">
      <c r="A143" s="55"/>
      <c r="B143" s="108" t="s">
        <v>181</v>
      </c>
      <c r="C143" s="110" t="s">
        <v>219</v>
      </c>
      <c r="D143" s="109" t="s">
        <v>58</v>
      </c>
      <c r="E143" s="56">
        <v>32</v>
      </c>
      <c r="F143" s="56">
        <v>128</v>
      </c>
      <c r="G143" s="115">
        <v>4.7109375</v>
      </c>
      <c r="H143" s="58">
        <f t="shared" si="21"/>
        <v>366.04</v>
      </c>
      <c r="I143" s="62"/>
      <c r="J143" s="63">
        <f t="shared" si="22"/>
        <v>0</v>
      </c>
      <c r="K143" s="61">
        <f t="shared" si="23"/>
        <v>0</v>
      </c>
      <c r="L143" s="51"/>
      <c r="M143" s="52"/>
      <c r="N143" s="52"/>
      <c r="O143" s="52"/>
      <c r="P143" s="52"/>
      <c r="Q143" s="53"/>
    </row>
    <row r="144" spans="1:17" s="54" customFormat="1" ht="14.1" customHeight="1" x14ac:dyDescent="0.2">
      <c r="A144" s="55"/>
      <c r="B144" s="108" t="s">
        <v>181</v>
      </c>
      <c r="C144" s="110" t="s">
        <v>219</v>
      </c>
      <c r="D144" s="109" t="s">
        <v>0</v>
      </c>
      <c r="E144" s="56">
        <v>27</v>
      </c>
      <c r="F144" s="56">
        <v>108</v>
      </c>
      <c r="G144" s="115">
        <v>5.6981481481481477</v>
      </c>
      <c r="H144" s="58">
        <f t="shared" si="21"/>
        <v>442.75</v>
      </c>
      <c r="I144" s="62"/>
      <c r="J144" s="63">
        <f t="shared" si="22"/>
        <v>0</v>
      </c>
      <c r="K144" s="61">
        <f t="shared" si="23"/>
        <v>0</v>
      </c>
      <c r="L144" s="51"/>
      <c r="M144" s="52"/>
      <c r="N144" s="52"/>
      <c r="O144" s="52"/>
      <c r="P144" s="52"/>
      <c r="Q144" s="53"/>
    </row>
    <row r="145" spans="1:17" s="54" customFormat="1" ht="14.1" customHeight="1" x14ac:dyDescent="0.2">
      <c r="A145" s="55"/>
      <c r="B145" s="108" t="s">
        <v>181</v>
      </c>
      <c r="C145" s="110" t="s">
        <v>355</v>
      </c>
      <c r="D145" s="109" t="s">
        <v>1</v>
      </c>
      <c r="E145" s="56">
        <v>16</v>
      </c>
      <c r="F145" s="56">
        <v>64</v>
      </c>
      <c r="G145" s="115">
        <v>9.1218749999999993</v>
      </c>
      <c r="H145" s="58">
        <f t="shared" si="21"/>
        <v>708.77</v>
      </c>
      <c r="I145" s="62"/>
      <c r="J145" s="63">
        <f t="shared" si="22"/>
        <v>0</v>
      </c>
      <c r="K145" s="61">
        <f t="shared" si="23"/>
        <v>0</v>
      </c>
      <c r="L145" s="51"/>
      <c r="M145" s="52"/>
      <c r="N145" s="52"/>
      <c r="O145" s="52"/>
      <c r="P145" s="52"/>
      <c r="Q145" s="53"/>
    </row>
    <row r="146" spans="1:17" s="54" customFormat="1" ht="14.1" customHeight="1" x14ac:dyDescent="0.2">
      <c r="A146" s="55"/>
      <c r="B146" s="108" t="s">
        <v>181</v>
      </c>
      <c r="C146" s="110" t="s">
        <v>355</v>
      </c>
      <c r="D146" s="109" t="s">
        <v>2</v>
      </c>
      <c r="E146" s="56">
        <v>14</v>
      </c>
      <c r="F146" s="56">
        <v>56</v>
      </c>
      <c r="G146" s="115">
        <v>10.482142857142858</v>
      </c>
      <c r="H146" s="58">
        <f t="shared" si="21"/>
        <v>814.46</v>
      </c>
      <c r="I146" s="62"/>
      <c r="J146" s="63">
        <f t="shared" si="22"/>
        <v>0</v>
      </c>
      <c r="K146" s="61">
        <f t="shared" si="23"/>
        <v>0</v>
      </c>
      <c r="L146" s="51"/>
      <c r="M146" s="52"/>
      <c r="N146" s="52"/>
      <c r="O146" s="52"/>
      <c r="P146" s="52"/>
      <c r="Q146" s="53"/>
    </row>
    <row r="147" spans="1:17" s="54" customFormat="1" ht="14.1" customHeight="1" x14ac:dyDescent="0.2">
      <c r="A147" s="55"/>
      <c r="B147" s="108" t="s">
        <v>181</v>
      </c>
      <c r="C147" s="110" t="s">
        <v>355</v>
      </c>
      <c r="D147" s="109" t="s">
        <v>3</v>
      </c>
      <c r="E147" s="56">
        <v>11</v>
      </c>
      <c r="F147" s="56">
        <v>44</v>
      </c>
      <c r="G147" s="115">
        <v>13.595454545454546</v>
      </c>
      <c r="H147" s="58">
        <f t="shared" si="21"/>
        <v>1056.3699999999999</v>
      </c>
      <c r="I147" s="62"/>
      <c r="J147" s="63">
        <f t="shared" si="22"/>
        <v>0</v>
      </c>
      <c r="K147" s="61">
        <f t="shared" si="23"/>
        <v>0</v>
      </c>
      <c r="L147" s="51"/>
      <c r="M147" s="52"/>
      <c r="N147" s="52"/>
      <c r="O147" s="52"/>
      <c r="P147" s="52"/>
      <c r="Q147" s="53"/>
    </row>
    <row r="148" spans="1:17" s="54" customFormat="1" ht="14.1" customHeight="1" x14ac:dyDescent="0.2">
      <c r="A148" s="55"/>
      <c r="B148" s="108" t="s">
        <v>181</v>
      </c>
      <c r="C148" s="110" t="s">
        <v>355</v>
      </c>
      <c r="D148" s="109" t="s">
        <v>165</v>
      </c>
      <c r="E148" s="56">
        <v>9</v>
      </c>
      <c r="F148" s="56">
        <v>36</v>
      </c>
      <c r="G148" s="115">
        <v>17.394444444444446</v>
      </c>
      <c r="H148" s="58">
        <f t="shared" si="21"/>
        <v>1351.55</v>
      </c>
      <c r="I148" s="62"/>
      <c r="J148" s="63">
        <f t="shared" si="22"/>
        <v>0</v>
      </c>
      <c r="K148" s="61">
        <f t="shared" si="23"/>
        <v>0</v>
      </c>
      <c r="L148" s="51"/>
      <c r="M148" s="52"/>
      <c r="N148" s="52"/>
      <c r="O148" s="52"/>
      <c r="P148" s="52"/>
      <c r="Q148" s="53"/>
    </row>
    <row r="149" spans="1:17" s="54" customFormat="1" ht="14.1" customHeight="1" x14ac:dyDescent="0.2">
      <c r="A149" s="55"/>
      <c r="B149" s="164" t="s">
        <v>116</v>
      </c>
      <c r="C149" s="163" t="s">
        <v>220</v>
      </c>
      <c r="D149" s="109" t="s">
        <v>162</v>
      </c>
      <c r="E149" s="56">
        <v>162</v>
      </c>
      <c r="F149" s="56">
        <v>648</v>
      </c>
      <c r="G149" s="115">
        <v>1.0230246913580245</v>
      </c>
      <c r="H149" s="58">
        <f t="shared" si="21"/>
        <v>79.489999999999995</v>
      </c>
      <c r="I149" s="62"/>
      <c r="J149" s="63">
        <f t="shared" si="22"/>
        <v>0</v>
      </c>
      <c r="K149" s="61">
        <f t="shared" si="23"/>
        <v>0</v>
      </c>
      <c r="L149" s="51"/>
      <c r="M149" s="52"/>
      <c r="N149" s="52"/>
      <c r="O149" s="52"/>
      <c r="P149" s="52"/>
      <c r="Q149" s="53"/>
    </row>
    <row r="150" spans="1:17" s="54" customFormat="1" ht="14.1" customHeight="1" x14ac:dyDescent="0.2">
      <c r="A150" s="55"/>
      <c r="B150" s="108" t="s">
        <v>116</v>
      </c>
      <c r="C150" s="163" t="s">
        <v>220</v>
      </c>
      <c r="D150" s="109" t="s">
        <v>160</v>
      </c>
      <c r="E150" s="56">
        <v>144</v>
      </c>
      <c r="F150" s="56">
        <v>576</v>
      </c>
      <c r="G150" s="115">
        <v>1.1446527777777777</v>
      </c>
      <c r="H150" s="58">
        <f t="shared" si="21"/>
        <v>88.94</v>
      </c>
      <c r="I150" s="62"/>
      <c r="J150" s="63">
        <f t="shared" si="22"/>
        <v>0</v>
      </c>
      <c r="K150" s="61">
        <f t="shared" si="23"/>
        <v>0</v>
      </c>
      <c r="L150" s="51"/>
      <c r="M150" s="52"/>
      <c r="N150" s="52"/>
      <c r="O150" s="52"/>
      <c r="P150" s="52"/>
      <c r="Q150" s="53"/>
    </row>
    <row r="151" spans="1:17" s="54" customFormat="1" ht="14.1" customHeight="1" x14ac:dyDescent="0.2">
      <c r="A151" s="55"/>
      <c r="B151" s="108" t="s">
        <v>116</v>
      </c>
      <c r="C151" s="110" t="s">
        <v>220</v>
      </c>
      <c r="D151" s="109" t="s">
        <v>159</v>
      </c>
      <c r="E151" s="56">
        <v>113</v>
      </c>
      <c r="F151" s="56">
        <v>452</v>
      </c>
      <c r="G151" s="115">
        <v>1.5008849557522124</v>
      </c>
      <c r="H151" s="58">
        <f t="shared" si="21"/>
        <v>116.62</v>
      </c>
      <c r="I151" s="62"/>
      <c r="J151" s="63">
        <f t="shared" si="22"/>
        <v>0</v>
      </c>
      <c r="K151" s="61">
        <f t="shared" si="23"/>
        <v>0</v>
      </c>
      <c r="L151" s="51"/>
      <c r="M151" s="52"/>
      <c r="N151" s="52"/>
      <c r="O151" s="52"/>
      <c r="P151" s="52"/>
      <c r="Q151" s="53"/>
    </row>
    <row r="152" spans="1:17" s="54" customFormat="1" ht="14.1" customHeight="1" x14ac:dyDescent="0.2">
      <c r="A152" s="55"/>
      <c r="B152" s="108" t="s">
        <v>116</v>
      </c>
      <c r="C152" s="110" t="s">
        <v>220</v>
      </c>
      <c r="D152" s="109" t="s">
        <v>123</v>
      </c>
      <c r="E152" s="56">
        <v>52</v>
      </c>
      <c r="F152" s="56">
        <v>208</v>
      </c>
      <c r="G152" s="115">
        <v>2.9336538461538462</v>
      </c>
      <c r="H152" s="58">
        <f t="shared" si="21"/>
        <v>227.94</v>
      </c>
      <c r="I152" s="62"/>
      <c r="J152" s="63">
        <f t="shared" si="22"/>
        <v>0</v>
      </c>
      <c r="K152" s="61">
        <f t="shared" si="23"/>
        <v>0</v>
      </c>
      <c r="L152" s="51"/>
      <c r="M152" s="52"/>
      <c r="N152" s="52"/>
      <c r="O152" s="52"/>
      <c r="P152" s="52"/>
      <c r="Q152" s="53"/>
    </row>
    <row r="153" spans="1:17" s="54" customFormat="1" ht="14.1" customHeight="1" x14ac:dyDescent="0.2">
      <c r="A153" s="55"/>
      <c r="B153" s="108" t="s">
        <v>116</v>
      </c>
      <c r="C153" s="110" t="s">
        <v>220</v>
      </c>
      <c r="D153" s="109" t="s">
        <v>58</v>
      </c>
      <c r="E153" s="56">
        <v>32</v>
      </c>
      <c r="F153" s="56">
        <v>128</v>
      </c>
      <c r="G153" s="115">
        <v>4.9109375000000002</v>
      </c>
      <c r="H153" s="58">
        <f t="shared" si="21"/>
        <v>381.58</v>
      </c>
      <c r="I153" s="62"/>
      <c r="J153" s="63">
        <f t="shared" si="22"/>
        <v>0</v>
      </c>
      <c r="K153" s="61">
        <f t="shared" si="23"/>
        <v>0</v>
      </c>
      <c r="L153" s="51"/>
      <c r="M153" s="52"/>
      <c r="N153" s="52"/>
      <c r="O153" s="52"/>
      <c r="P153" s="52"/>
      <c r="Q153" s="53"/>
    </row>
    <row r="154" spans="1:17" s="54" customFormat="1" ht="14.1" customHeight="1" x14ac:dyDescent="0.2">
      <c r="A154" s="55"/>
      <c r="B154" s="108" t="s">
        <v>116</v>
      </c>
      <c r="C154" s="110" t="s">
        <v>220</v>
      </c>
      <c r="D154" s="109" t="s">
        <v>0</v>
      </c>
      <c r="E154" s="56">
        <v>27</v>
      </c>
      <c r="F154" s="56">
        <v>108</v>
      </c>
      <c r="G154" s="115">
        <v>5.9981481481481476</v>
      </c>
      <c r="H154" s="58">
        <f t="shared" si="21"/>
        <v>466.06</v>
      </c>
      <c r="I154" s="62"/>
      <c r="J154" s="63">
        <f t="shared" si="22"/>
        <v>0</v>
      </c>
      <c r="K154" s="61">
        <f t="shared" si="23"/>
        <v>0</v>
      </c>
      <c r="L154" s="51"/>
      <c r="M154" s="52"/>
      <c r="N154" s="52"/>
      <c r="O154" s="52"/>
      <c r="P154" s="52"/>
      <c r="Q154" s="53"/>
    </row>
    <row r="155" spans="1:17" s="54" customFormat="1" ht="14.1" customHeight="1" x14ac:dyDescent="0.2">
      <c r="A155" s="55"/>
      <c r="B155" s="108" t="s">
        <v>116</v>
      </c>
      <c r="C155" s="110" t="s">
        <v>297</v>
      </c>
      <c r="D155" s="109" t="s">
        <v>1</v>
      </c>
      <c r="E155" s="56">
        <v>16</v>
      </c>
      <c r="F155" s="56">
        <v>64</v>
      </c>
      <c r="G155" s="115">
        <v>9.6218749999999993</v>
      </c>
      <c r="H155" s="58">
        <f t="shared" si="21"/>
        <v>747.62</v>
      </c>
      <c r="I155" s="62"/>
      <c r="J155" s="63">
        <f t="shared" si="22"/>
        <v>0</v>
      </c>
      <c r="K155" s="61">
        <f t="shared" si="23"/>
        <v>0</v>
      </c>
      <c r="L155" s="51"/>
      <c r="M155" s="52"/>
      <c r="N155" s="52"/>
      <c r="O155" s="52"/>
      <c r="P155" s="52"/>
      <c r="Q155" s="53"/>
    </row>
    <row r="156" spans="1:17" s="54" customFormat="1" ht="14.1" customHeight="1" x14ac:dyDescent="0.2">
      <c r="A156" s="55"/>
      <c r="B156" s="108" t="s">
        <v>116</v>
      </c>
      <c r="C156" s="110" t="s">
        <v>297</v>
      </c>
      <c r="D156" s="109" t="s">
        <v>2</v>
      </c>
      <c r="E156" s="56">
        <v>14</v>
      </c>
      <c r="F156" s="56">
        <v>56</v>
      </c>
      <c r="G156" s="115">
        <v>11.282142857142857</v>
      </c>
      <c r="H156" s="58">
        <f t="shared" si="21"/>
        <v>876.62</v>
      </c>
      <c r="I156" s="62"/>
      <c r="J156" s="63">
        <f t="shared" si="22"/>
        <v>0</v>
      </c>
      <c r="K156" s="61">
        <f t="shared" si="23"/>
        <v>0</v>
      </c>
      <c r="L156" s="51"/>
      <c r="M156" s="52"/>
      <c r="N156" s="52"/>
      <c r="O156" s="52"/>
      <c r="P156" s="52"/>
      <c r="Q156" s="53"/>
    </row>
    <row r="157" spans="1:17" s="54" customFormat="1" ht="14.1" customHeight="1" x14ac:dyDescent="0.2">
      <c r="A157" s="55"/>
      <c r="B157" s="108" t="s">
        <v>116</v>
      </c>
      <c r="C157" s="110" t="s">
        <v>297</v>
      </c>
      <c r="D157" s="109" t="s">
        <v>3</v>
      </c>
      <c r="E157" s="56">
        <v>11</v>
      </c>
      <c r="F157" s="56">
        <v>44</v>
      </c>
      <c r="G157" s="115">
        <v>14.995454545454544</v>
      </c>
      <c r="H157" s="58">
        <f t="shared" si="21"/>
        <v>1165.1500000000001</v>
      </c>
      <c r="I157" s="62"/>
      <c r="J157" s="63">
        <f t="shared" si="22"/>
        <v>0</v>
      </c>
      <c r="K157" s="61">
        <f t="shared" si="23"/>
        <v>0</v>
      </c>
      <c r="L157" s="51"/>
      <c r="M157" s="52"/>
      <c r="N157" s="52"/>
      <c r="O157" s="52"/>
      <c r="P157" s="52"/>
      <c r="Q157" s="53"/>
    </row>
    <row r="158" spans="1:17" s="54" customFormat="1" ht="14.1" customHeight="1" x14ac:dyDescent="0.2">
      <c r="A158" s="55"/>
      <c r="B158" s="108" t="s">
        <v>116</v>
      </c>
      <c r="C158" s="110" t="s">
        <v>297</v>
      </c>
      <c r="D158" s="109" t="s">
        <v>165</v>
      </c>
      <c r="E158" s="56">
        <v>9</v>
      </c>
      <c r="F158" s="56">
        <v>36</v>
      </c>
      <c r="G158" s="115">
        <v>19.194444444444443</v>
      </c>
      <c r="H158" s="58">
        <f t="shared" si="3"/>
        <v>1491.41</v>
      </c>
      <c r="I158" s="62"/>
      <c r="J158" s="63">
        <f t="shared" si="4"/>
        <v>0</v>
      </c>
      <c r="K158" s="61">
        <f t="shared" si="5"/>
        <v>0</v>
      </c>
      <c r="L158" s="51"/>
      <c r="M158" s="52"/>
      <c r="N158" s="52"/>
      <c r="O158" s="52"/>
      <c r="P158" s="52"/>
      <c r="Q158" s="53"/>
    </row>
    <row r="159" spans="1:17" s="54" customFormat="1" ht="14.1" customHeight="1" x14ac:dyDescent="0.2">
      <c r="A159" s="55"/>
      <c r="B159" s="108" t="s">
        <v>116</v>
      </c>
      <c r="C159" s="110" t="s">
        <v>297</v>
      </c>
      <c r="D159" s="109" t="s">
        <v>166</v>
      </c>
      <c r="E159" s="56">
        <v>7</v>
      </c>
      <c r="F159" s="56">
        <v>28</v>
      </c>
      <c r="G159" s="115">
        <v>25.964285714285715</v>
      </c>
      <c r="H159" s="58">
        <f t="shared" si="3"/>
        <v>2017.43</v>
      </c>
      <c r="I159" s="62"/>
      <c r="J159" s="63">
        <f t="shared" si="4"/>
        <v>0</v>
      </c>
      <c r="K159" s="61">
        <f t="shared" si="5"/>
        <v>0</v>
      </c>
      <c r="L159" s="51"/>
      <c r="M159" s="52"/>
      <c r="N159" s="52"/>
      <c r="O159" s="52"/>
      <c r="P159" s="52"/>
      <c r="Q159" s="53"/>
    </row>
    <row r="160" spans="1:17" s="54" customFormat="1" ht="14.1" customHeight="1" x14ac:dyDescent="0.2">
      <c r="A160" s="55"/>
      <c r="B160" s="112" t="s">
        <v>334</v>
      </c>
      <c r="C160" s="110" t="s">
        <v>358</v>
      </c>
      <c r="D160" s="109" t="s">
        <v>1</v>
      </c>
      <c r="E160" s="56">
        <v>16</v>
      </c>
      <c r="F160" s="56">
        <v>64</v>
      </c>
      <c r="G160" s="115">
        <v>17.321874999999999</v>
      </c>
      <c r="H160" s="58">
        <f t="shared" si="3"/>
        <v>1345.91</v>
      </c>
      <c r="I160" s="62"/>
      <c r="J160" s="63">
        <f t="shared" si="4"/>
        <v>0</v>
      </c>
      <c r="K160" s="61">
        <f t="shared" si="5"/>
        <v>0</v>
      </c>
      <c r="L160" s="51"/>
      <c r="M160" s="52"/>
      <c r="N160" s="52"/>
      <c r="O160" s="52"/>
      <c r="P160" s="52"/>
      <c r="Q160" s="53"/>
    </row>
    <row r="161" spans="1:17" s="54" customFormat="1" ht="14.1" customHeight="1" x14ac:dyDescent="0.2">
      <c r="A161" s="55"/>
      <c r="B161" s="112" t="s">
        <v>334</v>
      </c>
      <c r="C161" s="110" t="s">
        <v>358</v>
      </c>
      <c r="D161" s="109" t="s">
        <v>2</v>
      </c>
      <c r="E161" s="56">
        <v>14</v>
      </c>
      <c r="F161" s="56">
        <v>56</v>
      </c>
      <c r="G161" s="115">
        <v>22.782142857142862</v>
      </c>
      <c r="H161" s="58">
        <f t="shared" si="3"/>
        <v>1770.17</v>
      </c>
      <c r="I161" s="62"/>
      <c r="J161" s="63">
        <f t="shared" si="4"/>
        <v>0</v>
      </c>
      <c r="K161" s="61">
        <f t="shared" si="5"/>
        <v>0</v>
      </c>
      <c r="L161" s="51"/>
      <c r="M161" s="52"/>
      <c r="N161" s="52"/>
      <c r="O161" s="52"/>
      <c r="P161" s="52"/>
      <c r="Q161" s="53"/>
    </row>
    <row r="162" spans="1:17" s="54" customFormat="1" ht="14.1" customHeight="1" x14ac:dyDescent="0.2">
      <c r="A162" s="55"/>
      <c r="B162" s="112" t="s">
        <v>335</v>
      </c>
      <c r="C162" s="110" t="s">
        <v>359</v>
      </c>
      <c r="D162" s="109" t="s">
        <v>1</v>
      </c>
      <c r="E162" s="56">
        <v>16</v>
      </c>
      <c r="F162" s="56">
        <v>64</v>
      </c>
      <c r="G162" s="115">
        <v>18.421875</v>
      </c>
      <c r="H162" s="58">
        <f t="shared" si="3"/>
        <v>1431.38</v>
      </c>
      <c r="I162" s="62"/>
      <c r="J162" s="63">
        <f t="shared" si="4"/>
        <v>0</v>
      </c>
      <c r="K162" s="61">
        <f t="shared" si="5"/>
        <v>0</v>
      </c>
      <c r="L162" s="51"/>
      <c r="M162" s="52"/>
      <c r="N162" s="52"/>
      <c r="O162" s="52"/>
      <c r="P162" s="52"/>
      <c r="Q162" s="53"/>
    </row>
    <row r="163" spans="1:17" s="54" customFormat="1" ht="14.1" customHeight="1" x14ac:dyDescent="0.2">
      <c r="A163" s="55"/>
      <c r="B163" s="112" t="s">
        <v>335</v>
      </c>
      <c r="C163" s="110" t="s">
        <v>359</v>
      </c>
      <c r="D163" s="109" t="s">
        <v>2</v>
      </c>
      <c r="E163" s="56">
        <v>14</v>
      </c>
      <c r="F163" s="56">
        <v>56</v>
      </c>
      <c r="G163" s="115">
        <v>24.982142857142858</v>
      </c>
      <c r="H163" s="58">
        <f t="shared" si="3"/>
        <v>1941.11</v>
      </c>
      <c r="I163" s="62"/>
      <c r="J163" s="63">
        <f t="shared" si="4"/>
        <v>0</v>
      </c>
      <c r="K163" s="61">
        <f t="shared" si="5"/>
        <v>0</v>
      </c>
      <c r="L163" s="51"/>
      <c r="M163" s="52"/>
      <c r="N163" s="52"/>
      <c r="O163" s="52"/>
      <c r="P163" s="52"/>
      <c r="Q163" s="53"/>
    </row>
    <row r="164" spans="1:17" s="54" customFormat="1" ht="14.1" customHeight="1" x14ac:dyDescent="0.2">
      <c r="A164" s="55"/>
      <c r="B164" s="112" t="s">
        <v>336</v>
      </c>
      <c r="C164" s="110" t="s">
        <v>360</v>
      </c>
      <c r="D164" s="109" t="s">
        <v>1</v>
      </c>
      <c r="E164" s="56">
        <v>16</v>
      </c>
      <c r="F164" s="56">
        <v>64</v>
      </c>
      <c r="G164" s="115">
        <v>17.321874999999999</v>
      </c>
      <c r="H164" s="58">
        <f t="shared" si="3"/>
        <v>1345.91</v>
      </c>
      <c r="I164" s="62"/>
      <c r="J164" s="63">
        <f t="shared" si="4"/>
        <v>0</v>
      </c>
      <c r="K164" s="61">
        <f t="shared" si="5"/>
        <v>0</v>
      </c>
      <c r="L164" s="51"/>
      <c r="M164" s="52"/>
      <c r="N164" s="52"/>
      <c r="O164" s="52"/>
      <c r="P164" s="52"/>
      <c r="Q164" s="53"/>
    </row>
    <row r="165" spans="1:17" s="54" customFormat="1" ht="14.1" customHeight="1" x14ac:dyDescent="0.2">
      <c r="A165" s="55"/>
      <c r="B165" s="112" t="s">
        <v>336</v>
      </c>
      <c r="C165" s="110" t="s">
        <v>360</v>
      </c>
      <c r="D165" s="109" t="s">
        <v>2</v>
      </c>
      <c r="E165" s="56">
        <v>14</v>
      </c>
      <c r="F165" s="56">
        <v>56</v>
      </c>
      <c r="G165" s="115">
        <v>22.782142857142862</v>
      </c>
      <c r="H165" s="58">
        <f t="shared" si="3"/>
        <v>1770.17</v>
      </c>
      <c r="I165" s="62"/>
      <c r="J165" s="63">
        <f t="shared" si="4"/>
        <v>0</v>
      </c>
      <c r="K165" s="61">
        <f t="shared" si="5"/>
        <v>0</v>
      </c>
      <c r="L165" s="51"/>
      <c r="M165" s="52"/>
      <c r="N165" s="52"/>
      <c r="O165" s="52"/>
      <c r="P165" s="52"/>
      <c r="Q165" s="53"/>
    </row>
    <row r="166" spans="1:17" s="54" customFormat="1" ht="14.1" customHeight="1" x14ac:dyDescent="0.2">
      <c r="A166" s="55"/>
      <c r="B166" s="112" t="s">
        <v>381</v>
      </c>
      <c r="C166" s="110" t="s">
        <v>382</v>
      </c>
      <c r="D166" s="109" t="s">
        <v>58</v>
      </c>
      <c r="E166" s="56">
        <v>32</v>
      </c>
      <c r="F166" s="56">
        <v>128</v>
      </c>
      <c r="G166" s="115">
        <v>7.0109375000000007</v>
      </c>
      <c r="H166" s="58">
        <f t="shared" si="3"/>
        <v>544.75</v>
      </c>
      <c r="I166" s="62"/>
      <c r="J166" s="63">
        <f t="shared" si="4"/>
        <v>0</v>
      </c>
      <c r="K166" s="61">
        <f t="shared" si="5"/>
        <v>0</v>
      </c>
      <c r="L166" s="51"/>
      <c r="M166" s="52"/>
      <c r="N166" s="52"/>
      <c r="O166" s="52"/>
      <c r="P166" s="52"/>
      <c r="Q166" s="53"/>
    </row>
    <row r="167" spans="1:17" s="54" customFormat="1" ht="14.1" customHeight="1" x14ac:dyDescent="0.2">
      <c r="A167" s="55"/>
      <c r="B167" s="112" t="s">
        <v>381</v>
      </c>
      <c r="C167" s="110" t="s">
        <v>382</v>
      </c>
      <c r="D167" s="109" t="s">
        <v>0</v>
      </c>
      <c r="E167" s="56">
        <v>27</v>
      </c>
      <c r="F167" s="56">
        <v>108</v>
      </c>
      <c r="G167" s="115">
        <v>9.8981481481481488</v>
      </c>
      <c r="H167" s="58">
        <f t="shared" si="3"/>
        <v>769.09</v>
      </c>
      <c r="I167" s="62"/>
      <c r="J167" s="63">
        <f t="shared" si="4"/>
        <v>0</v>
      </c>
      <c r="K167" s="61">
        <f t="shared" si="5"/>
        <v>0</v>
      </c>
      <c r="L167" s="51"/>
      <c r="M167" s="52"/>
      <c r="N167" s="52"/>
      <c r="O167" s="52"/>
      <c r="P167" s="52"/>
      <c r="Q167" s="53"/>
    </row>
    <row r="168" spans="1:17" s="54" customFormat="1" ht="14.1" customHeight="1" x14ac:dyDescent="0.2">
      <c r="A168" s="55"/>
      <c r="B168" s="112" t="s">
        <v>381</v>
      </c>
      <c r="C168" s="110" t="s">
        <v>389</v>
      </c>
      <c r="D168" s="109" t="s">
        <v>1</v>
      </c>
      <c r="E168" s="56">
        <v>16</v>
      </c>
      <c r="F168" s="56">
        <v>64</v>
      </c>
      <c r="G168" s="115">
        <v>17.321874999999999</v>
      </c>
      <c r="H168" s="58">
        <f t="shared" si="3"/>
        <v>1345.91</v>
      </c>
      <c r="I168" s="62"/>
      <c r="J168" s="63">
        <f t="shared" si="4"/>
        <v>0</v>
      </c>
      <c r="K168" s="61">
        <f t="shared" si="5"/>
        <v>0</v>
      </c>
      <c r="L168" s="51"/>
      <c r="M168" s="52"/>
      <c r="N168" s="52"/>
      <c r="O168" s="52"/>
      <c r="P168" s="52"/>
      <c r="Q168" s="53"/>
    </row>
    <row r="169" spans="1:17" s="54" customFormat="1" ht="14.1" customHeight="1" x14ac:dyDescent="0.2">
      <c r="A169" s="55"/>
      <c r="B169" s="112" t="s">
        <v>381</v>
      </c>
      <c r="C169" s="110" t="s">
        <v>389</v>
      </c>
      <c r="D169" s="109" t="s">
        <v>2</v>
      </c>
      <c r="E169" s="56">
        <v>14</v>
      </c>
      <c r="F169" s="56">
        <v>56</v>
      </c>
      <c r="G169" s="115">
        <v>22.782142857142862</v>
      </c>
      <c r="H169" s="58">
        <f t="shared" si="3"/>
        <v>1770.17</v>
      </c>
      <c r="I169" s="62"/>
      <c r="J169" s="63">
        <f t="shared" si="4"/>
        <v>0</v>
      </c>
      <c r="K169" s="61">
        <f t="shared" si="5"/>
        <v>0</v>
      </c>
      <c r="L169" s="51"/>
      <c r="M169" s="52"/>
      <c r="N169" s="52"/>
      <c r="O169" s="52"/>
      <c r="P169" s="52"/>
      <c r="Q169" s="53"/>
    </row>
    <row r="170" spans="1:17" s="54" customFormat="1" ht="14.1" customHeight="1" x14ac:dyDescent="0.2">
      <c r="A170" s="55"/>
      <c r="B170" s="112" t="s">
        <v>337</v>
      </c>
      <c r="C170" s="110" t="s">
        <v>361</v>
      </c>
      <c r="D170" s="109" t="s">
        <v>1</v>
      </c>
      <c r="E170" s="56">
        <v>16</v>
      </c>
      <c r="F170" s="56">
        <v>64</v>
      </c>
      <c r="G170" s="115">
        <v>18.421875</v>
      </c>
      <c r="H170" s="58">
        <f t="shared" si="3"/>
        <v>1431.38</v>
      </c>
      <c r="I170" s="62"/>
      <c r="J170" s="63">
        <f t="shared" si="4"/>
        <v>0</v>
      </c>
      <c r="K170" s="61">
        <f t="shared" si="5"/>
        <v>0</v>
      </c>
      <c r="L170" s="51"/>
      <c r="M170" s="52"/>
      <c r="N170" s="52"/>
      <c r="O170" s="52"/>
      <c r="P170" s="52"/>
      <c r="Q170" s="53"/>
    </row>
    <row r="171" spans="1:17" s="54" customFormat="1" ht="14.1" customHeight="1" x14ac:dyDescent="0.2">
      <c r="A171" s="55"/>
      <c r="B171" s="112" t="s">
        <v>337</v>
      </c>
      <c r="C171" s="110" t="s">
        <v>361</v>
      </c>
      <c r="D171" s="109" t="s">
        <v>2</v>
      </c>
      <c r="E171" s="56">
        <v>14</v>
      </c>
      <c r="F171" s="56">
        <v>56</v>
      </c>
      <c r="G171" s="115">
        <v>24.982142857142858</v>
      </c>
      <c r="H171" s="58">
        <f t="shared" si="3"/>
        <v>1941.11</v>
      </c>
      <c r="I171" s="62"/>
      <c r="J171" s="63">
        <f t="shared" si="4"/>
        <v>0</v>
      </c>
      <c r="K171" s="61">
        <f t="shared" si="5"/>
        <v>0</v>
      </c>
      <c r="L171" s="51"/>
      <c r="M171" s="52"/>
      <c r="N171" s="52"/>
      <c r="O171" s="52"/>
      <c r="P171" s="52"/>
      <c r="Q171" s="53"/>
    </row>
    <row r="172" spans="1:17" s="54" customFormat="1" ht="14.1" customHeight="1" x14ac:dyDescent="0.2">
      <c r="A172" s="55"/>
      <c r="B172" s="112" t="s">
        <v>338</v>
      </c>
      <c r="C172" s="110" t="s">
        <v>339</v>
      </c>
      <c r="D172" s="109" t="s">
        <v>0</v>
      </c>
      <c r="E172" s="56">
        <v>16</v>
      </c>
      <c r="F172" s="56">
        <v>64</v>
      </c>
      <c r="G172" s="115">
        <v>12.921875</v>
      </c>
      <c r="H172" s="58">
        <f t="shared" si="3"/>
        <v>1004.03</v>
      </c>
      <c r="I172" s="62"/>
      <c r="J172" s="63">
        <f t="shared" si="4"/>
        <v>0</v>
      </c>
      <c r="K172" s="61">
        <f t="shared" si="5"/>
        <v>0</v>
      </c>
      <c r="L172" s="51"/>
      <c r="M172" s="52"/>
      <c r="N172" s="52"/>
      <c r="O172" s="52"/>
      <c r="P172" s="52"/>
      <c r="Q172" s="53"/>
    </row>
    <row r="173" spans="1:17" s="54" customFormat="1" ht="14.1" customHeight="1" x14ac:dyDescent="0.2">
      <c r="A173" s="55"/>
      <c r="B173" s="112" t="s">
        <v>338</v>
      </c>
      <c r="C173" s="110" t="s">
        <v>362</v>
      </c>
      <c r="D173" s="109" t="s">
        <v>1</v>
      </c>
      <c r="E173" s="56">
        <v>14</v>
      </c>
      <c r="F173" s="56">
        <v>56</v>
      </c>
      <c r="G173" s="115">
        <v>16.182142857142857</v>
      </c>
      <c r="H173" s="58">
        <f t="shared" si="3"/>
        <v>1257.3499999999999</v>
      </c>
      <c r="I173" s="62"/>
      <c r="J173" s="63">
        <f t="shared" si="4"/>
        <v>0</v>
      </c>
      <c r="K173" s="61">
        <f t="shared" si="5"/>
        <v>0</v>
      </c>
      <c r="L173" s="51"/>
      <c r="M173" s="52"/>
      <c r="N173" s="52"/>
      <c r="O173" s="52"/>
      <c r="P173" s="52"/>
      <c r="Q173" s="53"/>
    </row>
    <row r="174" spans="1:17" s="54" customFormat="1" ht="14.1" customHeight="1" x14ac:dyDescent="0.2">
      <c r="A174" s="55"/>
      <c r="B174" s="112" t="s">
        <v>338</v>
      </c>
      <c r="C174" s="110" t="s">
        <v>362</v>
      </c>
      <c r="D174" s="109" t="s">
        <v>2</v>
      </c>
      <c r="E174" s="56">
        <v>11</v>
      </c>
      <c r="F174" s="56">
        <v>44</v>
      </c>
      <c r="G174" s="115">
        <v>21.795454545454547</v>
      </c>
      <c r="H174" s="58">
        <f t="shared" si="3"/>
        <v>1693.51</v>
      </c>
      <c r="I174" s="62"/>
      <c r="J174" s="63">
        <f t="shared" si="4"/>
        <v>0</v>
      </c>
      <c r="K174" s="61">
        <f t="shared" si="5"/>
        <v>0</v>
      </c>
      <c r="L174" s="51"/>
      <c r="M174" s="52"/>
      <c r="N174" s="52"/>
      <c r="O174" s="52"/>
      <c r="P174" s="52"/>
      <c r="Q174" s="53"/>
    </row>
    <row r="175" spans="1:17" s="54" customFormat="1" ht="14.1" customHeight="1" x14ac:dyDescent="0.2">
      <c r="A175" s="55"/>
      <c r="B175" s="112" t="s">
        <v>340</v>
      </c>
      <c r="C175" s="110" t="s">
        <v>341</v>
      </c>
      <c r="D175" s="109" t="s">
        <v>0</v>
      </c>
      <c r="E175" s="56">
        <v>16</v>
      </c>
      <c r="F175" s="56">
        <v>64</v>
      </c>
      <c r="G175" s="115">
        <v>12.921875</v>
      </c>
      <c r="H175" s="58">
        <f t="shared" si="3"/>
        <v>1004.03</v>
      </c>
      <c r="I175" s="62"/>
      <c r="J175" s="63">
        <f t="shared" si="4"/>
        <v>0</v>
      </c>
      <c r="K175" s="61">
        <f t="shared" si="5"/>
        <v>0</v>
      </c>
      <c r="L175" s="51"/>
      <c r="M175" s="52"/>
      <c r="N175" s="52"/>
      <c r="O175" s="52"/>
      <c r="P175" s="52"/>
      <c r="Q175" s="53"/>
    </row>
    <row r="176" spans="1:17" s="54" customFormat="1" ht="14.1" customHeight="1" x14ac:dyDescent="0.2">
      <c r="A176" s="55"/>
      <c r="B176" s="112" t="s">
        <v>340</v>
      </c>
      <c r="C176" s="110" t="s">
        <v>363</v>
      </c>
      <c r="D176" s="109" t="s">
        <v>1</v>
      </c>
      <c r="E176" s="56">
        <v>14</v>
      </c>
      <c r="F176" s="56">
        <v>56</v>
      </c>
      <c r="G176" s="115">
        <v>16.182142857142857</v>
      </c>
      <c r="H176" s="58">
        <f t="shared" si="3"/>
        <v>1257.3499999999999</v>
      </c>
      <c r="I176" s="62"/>
      <c r="J176" s="63">
        <f t="shared" si="4"/>
        <v>0</v>
      </c>
      <c r="K176" s="61">
        <f t="shared" si="5"/>
        <v>0</v>
      </c>
      <c r="L176" s="51"/>
      <c r="M176" s="52"/>
      <c r="N176" s="52"/>
      <c r="O176" s="52"/>
      <c r="P176" s="52"/>
      <c r="Q176" s="53"/>
    </row>
    <row r="177" spans="1:17" s="54" customFormat="1" ht="14.1" customHeight="1" x14ac:dyDescent="0.2">
      <c r="A177" s="55"/>
      <c r="B177" s="112" t="s">
        <v>342</v>
      </c>
      <c r="C177" s="110" t="s">
        <v>343</v>
      </c>
      <c r="D177" s="109" t="s">
        <v>0</v>
      </c>
      <c r="E177" s="56">
        <v>16</v>
      </c>
      <c r="F177" s="56">
        <v>64</v>
      </c>
      <c r="G177" s="115">
        <v>12.921875</v>
      </c>
      <c r="H177" s="58">
        <f t="shared" si="3"/>
        <v>1004.03</v>
      </c>
      <c r="I177" s="62"/>
      <c r="J177" s="63">
        <f t="shared" si="4"/>
        <v>0</v>
      </c>
      <c r="K177" s="61">
        <f t="shared" si="5"/>
        <v>0</v>
      </c>
      <c r="L177" s="51"/>
      <c r="M177" s="52"/>
      <c r="N177" s="52"/>
      <c r="O177" s="52"/>
      <c r="P177" s="52"/>
      <c r="Q177" s="53"/>
    </row>
    <row r="178" spans="1:17" s="54" customFormat="1" ht="14.1" customHeight="1" x14ac:dyDescent="0.2">
      <c r="A178" s="55"/>
      <c r="B178" s="112" t="s">
        <v>342</v>
      </c>
      <c r="C178" s="110" t="s">
        <v>364</v>
      </c>
      <c r="D178" s="109" t="s">
        <v>1</v>
      </c>
      <c r="E178" s="56">
        <v>14</v>
      </c>
      <c r="F178" s="56">
        <v>56</v>
      </c>
      <c r="G178" s="115">
        <v>16.182142857142857</v>
      </c>
      <c r="H178" s="58">
        <f t="shared" si="3"/>
        <v>1257.3499999999999</v>
      </c>
      <c r="I178" s="62"/>
      <c r="J178" s="63">
        <f t="shared" si="4"/>
        <v>0</v>
      </c>
      <c r="K178" s="61">
        <f t="shared" si="5"/>
        <v>0</v>
      </c>
      <c r="L178" s="51"/>
      <c r="M178" s="52"/>
      <c r="N178" s="52"/>
      <c r="O178" s="52"/>
      <c r="P178" s="52"/>
      <c r="Q178" s="53"/>
    </row>
    <row r="179" spans="1:17" s="54" customFormat="1" ht="14.1" customHeight="1" x14ac:dyDescent="0.2">
      <c r="A179" s="55"/>
      <c r="B179" s="112" t="s">
        <v>370</v>
      </c>
      <c r="C179" s="163" t="s">
        <v>344</v>
      </c>
      <c r="D179" s="109" t="s">
        <v>160</v>
      </c>
      <c r="E179" s="56">
        <v>108</v>
      </c>
      <c r="F179" s="56">
        <v>432</v>
      </c>
      <c r="G179" s="115">
        <v>1.419537037037037</v>
      </c>
      <c r="H179" s="58">
        <f t="shared" si="3"/>
        <v>110.3</v>
      </c>
      <c r="I179" s="62"/>
      <c r="J179" s="63">
        <f t="shared" si="4"/>
        <v>0</v>
      </c>
      <c r="K179" s="61">
        <f t="shared" si="5"/>
        <v>0</v>
      </c>
      <c r="L179" s="51"/>
      <c r="M179" s="52"/>
      <c r="N179" s="52"/>
      <c r="O179" s="52"/>
      <c r="P179" s="52"/>
      <c r="Q179" s="53"/>
    </row>
    <row r="180" spans="1:17" s="54" customFormat="1" ht="14.1" customHeight="1" x14ac:dyDescent="0.2">
      <c r="A180" s="55"/>
      <c r="B180" s="108" t="s">
        <v>321</v>
      </c>
      <c r="C180" s="110" t="s">
        <v>345</v>
      </c>
      <c r="D180" s="109" t="s">
        <v>159</v>
      </c>
      <c r="E180" s="56">
        <v>113</v>
      </c>
      <c r="F180" s="56">
        <v>452</v>
      </c>
      <c r="G180" s="115">
        <v>1.5008849557522124</v>
      </c>
      <c r="H180" s="58">
        <f t="shared" si="3"/>
        <v>116.62</v>
      </c>
      <c r="I180" s="62"/>
      <c r="J180" s="63">
        <f t="shared" si="4"/>
        <v>0</v>
      </c>
      <c r="K180" s="61">
        <f t="shared" si="5"/>
        <v>0</v>
      </c>
      <c r="L180" s="51"/>
      <c r="M180" s="52"/>
      <c r="N180" s="52"/>
      <c r="O180" s="52"/>
      <c r="P180" s="52"/>
      <c r="Q180" s="53"/>
    </row>
    <row r="181" spans="1:17" s="54" customFormat="1" ht="14.1" customHeight="1" x14ac:dyDescent="0.2">
      <c r="A181" s="55"/>
      <c r="B181" s="164" t="s">
        <v>187</v>
      </c>
      <c r="C181" s="163" t="s">
        <v>324</v>
      </c>
      <c r="D181" s="109" t="s">
        <v>383</v>
      </c>
      <c r="E181" s="56">
        <v>126</v>
      </c>
      <c r="F181" s="56">
        <v>504</v>
      </c>
      <c r="G181" s="115">
        <v>1.1924603174603174</v>
      </c>
      <c r="H181" s="58">
        <f t="shared" si="3"/>
        <v>92.65</v>
      </c>
      <c r="I181" s="62"/>
      <c r="J181" s="63">
        <f t="shared" si="4"/>
        <v>0</v>
      </c>
      <c r="K181" s="61">
        <f t="shared" si="5"/>
        <v>0</v>
      </c>
      <c r="L181" s="51"/>
      <c r="M181" s="52"/>
      <c r="N181" s="52"/>
      <c r="O181" s="52"/>
      <c r="P181" s="52"/>
      <c r="Q181" s="53"/>
    </row>
    <row r="182" spans="1:17" s="54" customFormat="1" ht="14.1" customHeight="1" x14ac:dyDescent="0.2">
      <c r="A182" s="55"/>
      <c r="B182" s="164" t="s">
        <v>187</v>
      </c>
      <c r="C182" s="163" t="s">
        <v>324</v>
      </c>
      <c r="D182" s="109" t="s">
        <v>384</v>
      </c>
      <c r="E182" s="56">
        <v>99</v>
      </c>
      <c r="F182" s="56">
        <v>396</v>
      </c>
      <c r="G182" s="115">
        <v>1.5494949494949495</v>
      </c>
      <c r="H182" s="58">
        <f t="shared" si="3"/>
        <v>120.4</v>
      </c>
      <c r="I182" s="62"/>
      <c r="J182" s="63">
        <f t="shared" si="4"/>
        <v>0</v>
      </c>
      <c r="K182" s="61">
        <f t="shared" si="5"/>
        <v>0</v>
      </c>
      <c r="L182" s="51"/>
      <c r="M182" s="52"/>
      <c r="N182" s="52"/>
      <c r="O182" s="52"/>
      <c r="P182" s="52"/>
      <c r="Q182" s="53"/>
    </row>
    <row r="183" spans="1:17" s="54" customFormat="1" ht="14.1" customHeight="1" x14ac:dyDescent="0.2">
      <c r="A183" s="55"/>
      <c r="B183" s="164" t="s">
        <v>187</v>
      </c>
      <c r="C183" s="110" t="s">
        <v>324</v>
      </c>
      <c r="D183" s="109" t="s">
        <v>356</v>
      </c>
      <c r="E183" s="56">
        <v>42</v>
      </c>
      <c r="F183" s="56">
        <v>168</v>
      </c>
      <c r="G183" s="115">
        <v>3.3473809523809526</v>
      </c>
      <c r="H183" s="58">
        <f t="shared" si="3"/>
        <v>260.08999999999997</v>
      </c>
      <c r="I183" s="62"/>
      <c r="J183" s="63">
        <f t="shared" si="4"/>
        <v>0</v>
      </c>
      <c r="K183" s="61">
        <f t="shared" si="5"/>
        <v>0</v>
      </c>
      <c r="L183" s="51"/>
      <c r="M183" s="52"/>
      <c r="N183" s="52"/>
      <c r="O183" s="52"/>
      <c r="P183" s="52"/>
      <c r="Q183" s="53"/>
    </row>
    <row r="184" spans="1:17" s="54" customFormat="1" ht="14.1" customHeight="1" x14ac:dyDescent="0.2">
      <c r="A184" s="55"/>
      <c r="B184" s="164" t="s">
        <v>187</v>
      </c>
      <c r="C184" s="110" t="s">
        <v>324</v>
      </c>
      <c r="D184" s="109" t="s">
        <v>357</v>
      </c>
      <c r="E184" s="56">
        <v>27</v>
      </c>
      <c r="F184" s="56">
        <v>108</v>
      </c>
      <c r="G184" s="115">
        <v>5.3481481481481481</v>
      </c>
      <c r="H184" s="58">
        <f t="shared" si="3"/>
        <v>415.55</v>
      </c>
      <c r="I184" s="62"/>
      <c r="J184" s="63">
        <f t="shared" si="4"/>
        <v>0</v>
      </c>
      <c r="K184" s="61">
        <f t="shared" si="5"/>
        <v>0</v>
      </c>
      <c r="L184" s="51"/>
      <c r="M184" s="52"/>
      <c r="N184" s="52"/>
      <c r="O184" s="52"/>
      <c r="P184" s="52"/>
      <c r="Q184" s="53"/>
    </row>
    <row r="185" spans="1:17" s="54" customFormat="1" ht="14.1" customHeight="1" x14ac:dyDescent="0.2">
      <c r="A185" s="55"/>
      <c r="B185" s="164" t="s">
        <v>187</v>
      </c>
      <c r="C185" s="110" t="s">
        <v>324</v>
      </c>
      <c r="D185" s="109" t="s">
        <v>365</v>
      </c>
      <c r="E185" s="56">
        <v>21</v>
      </c>
      <c r="F185" s="56">
        <v>84</v>
      </c>
      <c r="G185" s="115">
        <v>6.8547619047619044</v>
      </c>
      <c r="H185" s="58">
        <f t="shared" si="3"/>
        <v>532.62</v>
      </c>
      <c r="I185" s="62"/>
      <c r="J185" s="63">
        <f t="shared" si="4"/>
        <v>0</v>
      </c>
      <c r="K185" s="61">
        <f t="shared" si="5"/>
        <v>0</v>
      </c>
      <c r="L185" s="51"/>
      <c r="M185" s="52"/>
      <c r="N185" s="52"/>
      <c r="O185" s="52"/>
      <c r="P185" s="52"/>
      <c r="Q185" s="53"/>
    </row>
    <row r="186" spans="1:17" s="54" customFormat="1" ht="14.1" customHeight="1" x14ac:dyDescent="0.2">
      <c r="A186" s="55"/>
      <c r="B186" s="164" t="s">
        <v>187</v>
      </c>
      <c r="C186" s="110" t="s">
        <v>371</v>
      </c>
      <c r="D186" s="109" t="s">
        <v>367</v>
      </c>
      <c r="E186" s="56">
        <v>12</v>
      </c>
      <c r="F186" s="56">
        <v>48</v>
      </c>
      <c r="G186" s="115">
        <v>11.395833333333334</v>
      </c>
      <c r="H186" s="58">
        <f t="shared" si="3"/>
        <v>885.46</v>
      </c>
      <c r="I186" s="62"/>
      <c r="J186" s="63">
        <f t="shared" si="4"/>
        <v>0</v>
      </c>
      <c r="K186" s="61">
        <f t="shared" si="5"/>
        <v>0</v>
      </c>
      <c r="L186" s="51"/>
      <c r="M186" s="52"/>
      <c r="N186" s="52"/>
      <c r="O186" s="52"/>
      <c r="P186" s="52"/>
      <c r="Q186" s="53"/>
    </row>
    <row r="187" spans="1:17" s="54" customFormat="1" ht="14.1" customHeight="1" x14ac:dyDescent="0.2">
      <c r="A187" s="55"/>
      <c r="B187" s="164" t="s">
        <v>385</v>
      </c>
      <c r="C187" s="163" t="s">
        <v>386</v>
      </c>
      <c r="D187" s="109" t="s">
        <v>383</v>
      </c>
      <c r="E187" s="56">
        <v>126</v>
      </c>
      <c r="F187" s="56">
        <v>504</v>
      </c>
      <c r="G187" s="115">
        <v>1.1924603174603174</v>
      </c>
      <c r="H187" s="58">
        <f t="shared" si="3"/>
        <v>92.65</v>
      </c>
      <c r="I187" s="62"/>
      <c r="J187" s="63">
        <f t="shared" si="4"/>
        <v>0</v>
      </c>
      <c r="K187" s="61">
        <f t="shared" si="5"/>
        <v>0</v>
      </c>
      <c r="L187" s="51"/>
      <c r="M187" s="52"/>
      <c r="N187" s="52"/>
      <c r="O187" s="52"/>
      <c r="P187" s="52"/>
      <c r="Q187" s="53"/>
    </row>
    <row r="188" spans="1:17" s="54" customFormat="1" ht="14.1" customHeight="1" x14ac:dyDescent="0.2">
      <c r="A188" s="55"/>
      <c r="B188" s="164" t="s">
        <v>385</v>
      </c>
      <c r="C188" s="163" t="s">
        <v>386</v>
      </c>
      <c r="D188" s="109" t="s">
        <v>384</v>
      </c>
      <c r="E188" s="56">
        <v>99</v>
      </c>
      <c r="F188" s="56">
        <v>396</v>
      </c>
      <c r="G188" s="115">
        <v>1.5494949494949495</v>
      </c>
      <c r="H188" s="58">
        <f t="shared" si="3"/>
        <v>120.4</v>
      </c>
      <c r="I188" s="62"/>
      <c r="J188" s="63">
        <f t="shared" si="4"/>
        <v>0</v>
      </c>
      <c r="K188" s="61">
        <f t="shared" si="5"/>
        <v>0</v>
      </c>
      <c r="L188" s="51"/>
      <c r="M188" s="52"/>
      <c r="N188" s="52"/>
      <c r="O188" s="52"/>
      <c r="P188" s="52"/>
      <c r="Q188" s="53"/>
    </row>
    <row r="189" spans="1:17" s="54" customFormat="1" ht="14.1" customHeight="1" x14ac:dyDescent="0.2">
      <c r="A189" s="55"/>
      <c r="B189" s="164" t="s">
        <v>385</v>
      </c>
      <c r="C189" s="110" t="s">
        <v>386</v>
      </c>
      <c r="D189" s="109" t="s">
        <v>365</v>
      </c>
      <c r="E189" s="56">
        <v>21</v>
      </c>
      <c r="F189" s="56">
        <v>84</v>
      </c>
      <c r="G189" s="115">
        <v>6.8547619047619044</v>
      </c>
      <c r="H189" s="58">
        <f t="shared" si="3"/>
        <v>532.62</v>
      </c>
      <c r="I189" s="62"/>
      <c r="J189" s="63">
        <f t="shared" si="4"/>
        <v>0</v>
      </c>
      <c r="K189" s="61">
        <f t="shared" si="5"/>
        <v>0</v>
      </c>
      <c r="L189" s="51"/>
      <c r="M189" s="52"/>
      <c r="N189" s="52"/>
      <c r="O189" s="52"/>
      <c r="P189" s="52"/>
      <c r="Q189" s="53"/>
    </row>
    <row r="190" spans="1:17" s="54" customFormat="1" ht="14.1" customHeight="1" x14ac:dyDescent="0.2">
      <c r="A190" s="55"/>
      <c r="B190" s="164" t="s">
        <v>385</v>
      </c>
      <c r="C190" s="110" t="s">
        <v>387</v>
      </c>
      <c r="D190" s="109" t="s">
        <v>367</v>
      </c>
      <c r="E190" s="56">
        <v>12</v>
      </c>
      <c r="F190" s="56">
        <v>48</v>
      </c>
      <c r="G190" s="115">
        <v>11.395833333333334</v>
      </c>
      <c r="H190" s="58">
        <f t="shared" si="3"/>
        <v>885.46</v>
      </c>
      <c r="I190" s="62"/>
      <c r="J190" s="63">
        <f t="shared" si="4"/>
        <v>0</v>
      </c>
      <c r="K190" s="61">
        <f t="shared" si="5"/>
        <v>0</v>
      </c>
      <c r="L190" s="51"/>
      <c r="M190" s="52"/>
      <c r="N190" s="52"/>
      <c r="O190" s="52"/>
      <c r="P190" s="52"/>
      <c r="Q190" s="53"/>
    </row>
    <row r="191" spans="1:17" s="54" customFormat="1" ht="14.1" customHeight="1" x14ac:dyDescent="0.2">
      <c r="A191" s="55"/>
      <c r="B191" s="164" t="s">
        <v>325</v>
      </c>
      <c r="C191" s="110" t="s">
        <v>366</v>
      </c>
      <c r="D191" s="109" t="s">
        <v>367</v>
      </c>
      <c r="E191" s="56">
        <v>12</v>
      </c>
      <c r="F191" s="56">
        <v>48</v>
      </c>
      <c r="G191" s="115">
        <v>11.595833333333333</v>
      </c>
      <c r="H191" s="58">
        <f t="shared" ref="H191:H220" si="24">ROUND(G191*$G$6*1.05,2)</f>
        <v>901</v>
      </c>
      <c r="I191" s="62"/>
      <c r="J191" s="63">
        <f t="shared" ref="J191:J220" si="25">H191*I191</f>
        <v>0</v>
      </c>
      <c r="K191" s="61">
        <f t="shared" ref="K191:K220" si="26">IF(F191=0,0,I191/F191)</f>
        <v>0</v>
      </c>
      <c r="L191" s="51"/>
      <c r="M191" s="52"/>
      <c r="N191" s="52"/>
      <c r="O191" s="52"/>
      <c r="P191" s="52"/>
      <c r="Q191" s="53"/>
    </row>
    <row r="192" spans="1:17" s="54" customFormat="1" ht="14.1" customHeight="1" x14ac:dyDescent="0.2">
      <c r="A192" s="55"/>
      <c r="B192" s="164" t="s">
        <v>325</v>
      </c>
      <c r="C192" s="110" t="s">
        <v>366</v>
      </c>
      <c r="D192" s="109" t="s">
        <v>388</v>
      </c>
      <c r="E192" s="56">
        <v>11</v>
      </c>
      <c r="F192" s="56">
        <v>44</v>
      </c>
      <c r="G192" s="115">
        <v>12.995454545454544</v>
      </c>
      <c r="H192" s="58">
        <f t="shared" si="24"/>
        <v>1009.75</v>
      </c>
      <c r="I192" s="62"/>
      <c r="J192" s="63">
        <f t="shared" si="25"/>
        <v>0</v>
      </c>
      <c r="K192" s="61">
        <f t="shared" si="26"/>
        <v>0</v>
      </c>
      <c r="L192" s="51"/>
      <c r="M192" s="52"/>
      <c r="N192" s="52"/>
      <c r="O192" s="52"/>
      <c r="P192" s="52"/>
      <c r="Q192" s="53"/>
    </row>
    <row r="193" spans="1:17" s="54" customFormat="1" ht="14.1" customHeight="1" x14ac:dyDescent="0.2">
      <c r="A193" s="55"/>
      <c r="B193" s="164" t="s">
        <v>326</v>
      </c>
      <c r="C193" s="163" t="s">
        <v>390</v>
      </c>
      <c r="D193" s="109" t="s">
        <v>383</v>
      </c>
      <c r="E193" s="56">
        <v>108</v>
      </c>
      <c r="F193" s="56">
        <v>432</v>
      </c>
      <c r="G193" s="115">
        <v>1.099537037037037</v>
      </c>
      <c r="H193" s="58">
        <f t="shared" si="24"/>
        <v>85.43</v>
      </c>
      <c r="I193" s="62"/>
      <c r="J193" s="63">
        <f t="shared" si="25"/>
        <v>0</v>
      </c>
      <c r="K193" s="61">
        <f t="shared" si="26"/>
        <v>0</v>
      </c>
      <c r="L193" s="51"/>
      <c r="M193" s="52"/>
      <c r="N193" s="52"/>
      <c r="O193" s="52"/>
      <c r="P193" s="52"/>
      <c r="Q193" s="53"/>
    </row>
    <row r="194" spans="1:17" s="54" customFormat="1" ht="14.1" customHeight="1" x14ac:dyDescent="0.2">
      <c r="A194" s="55"/>
      <c r="B194" s="164" t="s">
        <v>326</v>
      </c>
      <c r="C194" s="163" t="s">
        <v>390</v>
      </c>
      <c r="D194" s="109" t="s">
        <v>384</v>
      </c>
      <c r="E194" s="56">
        <v>99</v>
      </c>
      <c r="F194" s="56">
        <v>396</v>
      </c>
      <c r="G194" s="115">
        <v>1.5494949494949495</v>
      </c>
      <c r="H194" s="58">
        <f t="shared" si="24"/>
        <v>120.4</v>
      </c>
      <c r="I194" s="62"/>
      <c r="J194" s="63">
        <f t="shared" si="25"/>
        <v>0</v>
      </c>
      <c r="K194" s="61">
        <f t="shared" si="26"/>
        <v>0</v>
      </c>
      <c r="L194" s="51"/>
      <c r="M194" s="52"/>
      <c r="N194" s="52"/>
      <c r="O194" s="52"/>
      <c r="P194" s="52"/>
      <c r="Q194" s="53"/>
    </row>
    <row r="195" spans="1:17" s="54" customFormat="1" ht="14.1" customHeight="1" x14ac:dyDescent="0.2">
      <c r="A195" s="55"/>
      <c r="B195" s="164" t="s">
        <v>326</v>
      </c>
      <c r="C195" s="110" t="s">
        <v>390</v>
      </c>
      <c r="D195" s="109" t="s">
        <v>365</v>
      </c>
      <c r="E195" s="56">
        <v>21</v>
      </c>
      <c r="F195" s="56">
        <v>84</v>
      </c>
      <c r="G195" s="115">
        <v>6.8547619047619044</v>
      </c>
      <c r="H195" s="58">
        <f t="shared" si="24"/>
        <v>532.62</v>
      </c>
      <c r="I195" s="62"/>
      <c r="J195" s="63">
        <f t="shared" si="25"/>
        <v>0</v>
      </c>
      <c r="K195" s="61">
        <f t="shared" si="26"/>
        <v>0</v>
      </c>
      <c r="L195" s="51"/>
      <c r="M195" s="52"/>
      <c r="N195" s="52"/>
      <c r="O195" s="52"/>
      <c r="P195" s="52"/>
      <c r="Q195" s="53"/>
    </row>
    <row r="196" spans="1:17" s="54" customFormat="1" ht="14.1" customHeight="1" x14ac:dyDescent="0.2">
      <c r="A196" s="55"/>
      <c r="B196" s="164" t="s">
        <v>326</v>
      </c>
      <c r="C196" s="110" t="s">
        <v>372</v>
      </c>
      <c r="D196" s="109" t="s">
        <v>367</v>
      </c>
      <c r="E196" s="56">
        <v>12</v>
      </c>
      <c r="F196" s="56">
        <v>48</v>
      </c>
      <c r="G196" s="115">
        <v>11.595833333333333</v>
      </c>
      <c r="H196" s="58">
        <f t="shared" si="24"/>
        <v>901</v>
      </c>
      <c r="I196" s="62"/>
      <c r="J196" s="63">
        <f t="shared" si="25"/>
        <v>0</v>
      </c>
      <c r="K196" s="61">
        <f t="shared" si="26"/>
        <v>0</v>
      </c>
      <c r="L196" s="51"/>
      <c r="M196" s="52"/>
      <c r="N196" s="52"/>
      <c r="O196" s="52"/>
      <c r="P196" s="52"/>
      <c r="Q196" s="53"/>
    </row>
    <row r="197" spans="1:17" s="54" customFormat="1" ht="14.1" customHeight="1" x14ac:dyDescent="0.2">
      <c r="A197" s="55"/>
      <c r="B197" s="164" t="s">
        <v>327</v>
      </c>
      <c r="C197" s="163" t="s">
        <v>348</v>
      </c>
      <c r="D197" s="109" t="s">
        <v>383</v>
      </c>
      <c r="E197" s="56">
        <v>108</v>
      </c>
      <c r="F197" s="56">
        <v>432</v>
      </c>
      <c r="G197" s="115">
        <v>1.349537037037037</v>
      </c>
      <c r="H197" s="58">
        <f t="shared" si="24"/>
        <v>104.86</v>
      </c>
      <c r="I197" s="62"/>
      <c r="J197" s="63">
        <f t="shared" si="25"/>
        <v>0</v>
      </c>
      <c r="K197" s="61">
        <f t="shared" si="26"/>
        <v>0</v>
      </c>
      <c r="L197" s="51"/>
      <c r="M197" s="52"/>
      <c r="N197" s="52"/>
      <c r="O197" s="52"/>
      <c r="P197" s="52"/>
      <c r="Q197" s="53"/>
    </row>
    <row r="198" spans="1:17" s="54" customFormat="1" ht="14.1" customHeight="1" x14ac:dyDescent="0.2">
      <c r="A198" s="55"/>
      <c r="B198" s="164" t="s">
        <v>327</v>
      </c>
      <c r="C198" s="163" t="s">
        <v>348</v>
      </c>
      <c r="D198" s="109" t="s">
        <v>384</v>
      </c>
      <c r="E198" s="56">
        <v>99</v>
      </c>
      <c r="F198" s="56">
        <v>396</v>
      </c>
      <c r="G198" s="115">
        <v>1.5494949494949495</v>
      </c>
      <c r="H198" s="58">
        <f t="shared" si="24"/>
        <v>120.4</v>
      </c>
      <c r="I198" s="62"/>
      <c r="J198" s="63">
        <f t="shared" si="25"/>
        <v>0</v>
      </c>
      <c r="K198" s="61">
        <f t="shared" si="26"/>
        <v>0</v>
      </c>
      <c r="L198" s="51"/>
      <c r="M198" s="52"/>
      <c r="N198" s="52"/>
      <c r="O198" s="52"/>
      <c r="P198" s="52"/>
      <c r="Q198" s="53"/>
    </row>
    <row r="199" spans="1:17" s="54" customFormat="1" ht="14.1" customHeight="1" x14ac:dyDescent="0.2">
      <c r="A199" s="55"/>
      <c r="B199" s="164" t="s">
        <v>327</v>
      </c>
      <c r="C199" s="110" t="s">
        <v>348</v>
      </c>
      <c r="D199" s="109" t="s">
        <v>365</v>
      </c>
      <c r="E199" s="56">
        <v>21</v>
      </c>
      <c r="F199" s="56">
        <v>84</v>
      </c>
      <c r="G199" s="115">
        <v>6.8547619047619044</v>
      </c>
      <c r="H199" s="58">
        <f t="shared" si="24"/>
        <v>532.62</v>
      </c>
      <c r="I199" s="62"/>
      <c r="J199" s="63">
        <f t="shared" si="25"/>
        <v>0</v>
      </c>
      <c r="K199" s="61">
        <f t="shared" si="26"/>
        <v>0</v>
      </c>
      <c r="L199" s="51"/>
      <c r="M199" s="52"/>
      <c r="N199" s="52"/>
      <c r="O199" s="52"/>
      <c r="P199" s="52"/>
      <c r="Q199" s="53"/>
    </row>
    <row r="200" spans="1:17" s="54" customFormat="1" ht="14.1" customHeight="1" x14ac:dyDescent="0.2">
      <c r="A200" s="55"/>
      <c r="B200" s="112" t="s">
        <v>10</v>
      </c>
      <c r="C200" s="163" t="s">
        <v>221</v>
      </c>
      <c r="D200" s="109" t="s">
        <v>160</v>
      </c>
      <c r="E200" s="56">
        <v>113</v>
      </c>
      <c r="F200" s="56">
        <v>452</v>
      </c>
      <c r="G200" s="115">
        <v>1.3108849557522124</v>
      </c>
      <c r="H200" s="58">
        <f t="shared" si="24"/>
        <v>101.86</v>
      </c>
      <c r="I200" s="62"/>
      <c r="J200" s="63">
        <f t="shared" si="25"/>
        <v>0</v>
      </c>
      <c r="K200" s="61">
        <f t="shared" si="26"/>
        <v>0</v>
      </c>
      <c r="L200" s="51"/>
      <c r="M200" s="52"/>
      <c r="N200" s="52"/>
      <c r="O200" s="52"/>
      <c r="P200" s="52"/>
      <c r="Q200" s="53"/>
    </row>
    <row r="201" spans="1:17" s="54" customFormat="1" ht="14.1" customHeight="1" x14ac:dyDescent="0.2">
      <c r="A201" s="55"/>
      <c r="B201" s="112" t="s">
        <v>10</v>
      </c>
      <c r="C201" s="110" t="s">
        <v>221</v>
      </c>
      <c r="D201" s="109" t="s">
        <v>159</v>
      </c>
      <c r="E201" s="56">
        <v>90</v>
      </c>
      <c r="F201" s="56">
        <v>360</v>
      </c>
      <c r="G201" s="115">
        <v>1.8394444444444447</v>
      </c>
      <c r="H201" s="58">
        <f t="shared" si="24"/>
        <v>142.91999999999999</v>
      </c>
      <c r="I201" s="62"/>
      <c r="J201" s="63">
        <f t="shared" si="25"/>
        <v>0</v>
      </c>
      <c r="K201" s="61">
        <f t="shared" si="26"/>
        <v>0</v>
      </c>
      <c r="L201" s="51"/>
      <c r="M201" s="52"/>
      <c r="N201" s="52"/>
      <c r="O201" s="52"/>
      <c r="P201" s="52"/>
      <c r="Q201" s="53"/>
    </row>
    <row r="202" spans="1:17" s="54" customFormat="1" ht="14.1" customHeight="1" x14ac:dyDescent="0.2">
      <c r="A202" s="55"/>
      <c r="B202" s="112" t="s">
        <v>10</v>
      </c>
      <c r="C202" s="110" t="s">
        <v>221</v>
      </c>
      <c r="D202" s="109" t="s">
        <v>123</v>
      </c>
      <c r="E202" s="56">
        <v>41</v>
      </c>
      <c r="F202" s="56">
        <v>164</v>
      </c>
      <c r="G202" s="115">
        <v>3.9963414634146339</v>
      </c>
      <c r="H202" s="58">
        <f t="shared" si="24"/>
        <v>310.52</v>
      </c>
      <c r="I202" s="62"/>
      <c r="J202" s="63">
        <f t="shared" si="25"/>
        <v>0</v>
      </c>
      <c r="K202" s="61">
        <f t="shared" si="26"/>
        <v>0</v>
      </c>
      <c r="L202" s="51"/>
      <c r="M202" s="52"/>
      <c r="N202" s="52"/>
      <c r="O202" s="52"/>
      <c r="P202" s="52"/>
      <c r="Q202" s="53"/>
    </row>
    <row r="203" spans="1:17" s="54" customFormat="1" ht="14.1" customHeight="1" x14ac:dyDescent="0.2">
      <c r="A203" s="55"/>
      <c r="B203" s="112" t="s">
        <v>10</v>
      </c>
      <c r="C203" s="110" t="s">
        <v>221</v>
      </c>
      <c r="D203" s="109" t="s">
        <v>58</v>
      </c>
      <c r="E203" s="56">
        <v>26</v>
      </c>
      <c r="F203" s="56">
        <v>104</v>
      </c>
      <c r="G203" s="115">
        <v>6.9673076923076929</v>
      </c>
      <c r="H203" s="58">
        <f t="shared" si="24"/>
        <v>541.36</v>
      </c>
      <c r="I203" s="62"/>
      <c r="J203" s="63">
        <f t="shared" si="25"/>
        <v>0</v>
      </c>
      <c r="K203" s="61">
        <f t="shared" si="26"/>
        <v>0</v>
      </c>
      <c r="L203" s="51"/>
      <c r="M203" s="52"/>
      <c r="N203" s="52"/>
      <c r="O203" s="52"/>
      <c r="P203" s="52"/>
      <c r="Q203" s="53"/>
    </row>
    <row r="204" spans="1:17" s="54" customFormat="1" ht="14.1" customHeight="1" x14ac:dyDescent="0.2">
      <c r="A204" s="55"/>
      <c r="B204" s="112" t="s">
        <v>10</v>
      </c>
      <c r="C204" s="110" t="s">
        <v>221</v>
      </c>
      <c r="D204" s="109" t="s">
        <v>0</v>
      </c>
      <c r="E204" s="56">
        <v>20</v>
      </c>
      <c r="F204" s="56">
        <v>80</v>
      </c>
      <c r="G204" s="115">
        <v>10.887499999999999</v>
      </c>
      <c r="H204" s="58">
        <f t="shared" si="24"/>
        <v>845.96</v>
      </c>
      <c r="I204" s="62"/>
      <c r="J204" s="63">
        <f t="shared" si="25"/>
        <v>0</v>
      </c>
      <c r="K204" s="61">
        <f t="shared" si="26"/>
        <v>0</v>
      </c>
      <c r="L204" s="51"/>
      <c r="M204" s="52"/>
      <c r="N204" s="52"/>
      <c r="O204" s="52"/>
      <c r="P204" s="52"/>
      <c r="Q204" s="53"/>
    </row>
    <row r="205" spans="1:17" s="54" customFormat="1" ht="14.1" customHeight="1" x14ac:dyDescent="0.2">
      <c r="A205" s="55"/>
      <c r="B205" s="112" t="s">
        <v>10</v>
      </c>
      <c r="C205" s="110" t="s">
        <v>373</v>
      </c>
      <c r="D205" s="109" t="s">
        <v>1</v>
      </c>
      <c r="E205" s="56">
        <v>12</v>
      </c>
      <c r="F205" s="56">
        <v>48</v>
      </c>
      <c r="G205" s="115">
        <v>19.245833333333334</v>
      </c>
      <c r="H205" s="58">
        <f t="shared" si="24"/>
        <v>1495.4</v>
      </c>
      <c r="I205" s="62"/>
      <c r="J205" s="63">
        <f t="shared" si="25"/>
        <v>0</v>
      </c>
      <c r="K205" s="61">
        <f t="shared" si="26"/>
        <v>0</v>
      </c>
      <c r="L205" s="51"/>
      <c r="M205" s="52"/>
      <c r="N205" s="52"/>
      <c r="O205" s="52"/>
      <c r="P205" s="52"/>
      <c r="Q205" s="53"/>
    </row>
    <row r="206" spans="1:17" s="54" customFormat="1" ht="14.1" customHeight="1" x14ac:dyDescent="0.2">
      <c r="A206" s="55"/>
      <c r="B206" s="112" t="s">
        <v>11</v>
      </c>
      <c r="C206" s="163" t="s">
        <v>222</v>
      </c>
      <c r="D206" s="109" t="s">
        <v>160</v>
      </c>
      <c r="E206" s="56">
        <v>113</v>
      </c>
      <c r="F206" s="56">
        <v>452</v>
      </c>
      <c r="G206" s="115">
        <v>1.3508849557522125</v>
      </c>
      <c r="H206" s="58">
        <f t="shared" si="24"/>
        <v>104.96</v>
      </c>
      <c r="I206" s="62"/>
      <c r="J206" s="63">
        <f t="shared" si="25"/>
        <v>0</v>
      </c>
      <c r="K206" s="61">
        <f t="shared" si="26"/>
        <v>0</v>
      </c>
      <c r="L206" s="51"/>
      <c r="M206" s="52"/>
      <c r="N206" s="52"/>
      <c r="O206" s="52"/>
      <c r="P206" s="52"/>
      <c r="Q206" s="53"/>
    </row>
    <row r="207" spans="1:17" s="54" customFormat="1" ht="14.1" customHeight="1" x14ac:dyDescent="0.2">
      <c r="A207" s="55"/>
      <c r="B207" s="112" t="s">
        <v>11</v>
      </c>
      <c r="C207" s="110" t="s">
        <v>222</v>
      </c>
      <c r="D207" s="109" t="s">
        <v>58</v>
      </c>
      <c r="E207" s="56">
        <v>26</v>
      </c>
      <c r="F207" s="56">
        <v>104</v>
      </c>
      <c r="G207" s="115">
        <v>7.3673076923076923</v>
      </c>
      <c r="H207" s="58">
        <f t="shared" si="24"/>
        <v>572.44000000000005</v>
      </c>
      <c r="I207" s="62"/>
      <c r="J207" s="63">
        <f t="shared" si="25"/>
        <v>0</v>
      </c>
      <c r="K207" s="61">
        <f t="shared" si="26"/>
        <v>0</v>
      </c>
      <c r="L207" s="51"/>
      <c r="M207" s="52"/>
      <c r="N207" s="52"/>
      <c r="O207" s="52"/>
      <c r="P207" s="52"/>
      <c r="Q207" s="53"/>
    </row>
    <row r="208" spans="1:17" s="54" customFormat="1" ht="14.1" customHeight="1" x14ac:dyDescent="0.2">
      <c r="A208" s="55"/>
      <c r="B208" s="112" t="s">
        <v>11</v>
      </c>
      <c r="C208" s="110" t="s">
        <v>222</v>
      </c>
      <c r="D208" s="109" t="s">
        <v>0</v>
      </c>
      <c r="E208" s="56">
        <v>20</v>
      </c>
      <c r="F208" s="56">
        <v>80</v>
      </c>
      <c r="G208" s="115">
        <v>11.987500000000001</v>
      </c>
      <c r="H208" s="58">
        <f t="shared" si="24"/>
        <v>931.43</v>
      </c>
      <c r="I208" s="62"/>
      <c r="J208" s="63">
        <f t="shared" si="25"/>
        <v>0</v>
      </c>
      <c r="K208" s="61">
        <f t="shared" si="26"/>
        <v>0</v>
      </c>
      <c r="L208" s="51"/>
      <c r="M208" s="52"/>
      <c r="N208" s="52"/>
      <c r="O208" s="52"/>
      <c r="P208" s="52"/>
      <c r="Q208" s="53"/>
    </row>
    <row r="209" spans="1:17" s="54" customFormat="1" ht="14.1" customHeight="1" x14ac:dyDescent="0.2">
      <c r="A209" s="55"/>
      <c r="B209" s="112" t="s">
        <v>11</v>
      </c>
      <c r="C209" s="110" t="s">
        <v>374</v>
      </c>
      <c r="D209" s="109" t="s">
        <v>1</v>
      </c>
      <c r="E209" s="56">
        <v>12</v>
      </c>
      <c r="F209" s="56">
        <v>48</v>
      </c>
      <c r="G209" s="115">
        <v>21.995833333333337</v>
      </c>
      <c r="H209" s="58">
        <f t="shared" si="24"/>
        <v>1709.08</v>
      </c>
      <c r="I209" s="62"/>
      <c r="J209" s="63">
        <f t="shared" si="25"/>
        <v>0</v>
      </c>
      <c r="K209" s="61">
        <f t="shared" si="26"/>
        <v>0</v>
      </c>
      <c r="L209" s="51"/>
      <c r="M209" s="52"/>
      <c r="N209" s="52"/>
      <c r="O209" s="52"/>
      <c r="P209" s="52"/>
      <c r="Q209" s="53"/>
    </row>
    <row r="210" spans="1:17" s="54" customFormat="1" ht="14.1" customHeight="1" x14ac:dyDescent="0.2">
      <c r="A210" s="55"/>
      <c r="B210" s="112" t="s">
        <v>12</v>
      </c>
      <c r="C210" s="163" t="s">
        <v>223</v>
      </c>
      <c r="D210" s="109" t="s">
        <v>160</v>
      </c>
      <c r="E210" s="56">
        <v>113</v>
      </c>
      <c r="F210" s="56">
        <v>452</v>
      </c>
      <c r="G210" s="115">
        <v>1.3508849557522125</v>
      </c>
      <c r="H210" s="58">
        <f t="shared" si="24"/>
        <v>104.96</v>
      </c>
      <c r="I210" s="62"/>
      <c r="J210" s="63">
        <f t="shared" si="25"/>
        <v>0</v>
      </c>
      <c r="K210" s="61">
        <f t="shared" si="26"/>
        <v>0</v>
      </c>
      <c r="L210" s="51"/>
      <c r="M210" s="52"/>
      <c r="N210" s="52"/>
      <c r="O210" s="52"/>
      <c r="P210" s="52"/>
      <c r="Q210" s="53"/>
    </row>
    <row r="211" spans="1:17" s="54" customFormat="1" ht="14.1" customHeight="1" x14ac:dyDescent="0.2">
      <c r="A211" s="55"/>
      <c r="B211" s="112" t="s">
        <v>12</v>
      </c>
      <c r="C211" s="110" t="s">
        <v>223</v>
      </c>
      <c r="D211" s="109" t="s">
        <v>0</v>
      </c>
      <c r="E211" s="56">
        <v>20</v>
      </c>
      <c r="F211" s="56">
        <v>80</v>
      </c>
      <c r="G211" s="115">
        <v>11.987500000000001</v>
      </c>
      <c r="H211" s="58">
        <f t="shared" si="24"/>
        <v>931.43</v>
      </c>
      <c r="I211" s="62"/>
      <c r="J211" s="63">
        <f t="shared" si="25"/>
        <v>0</v>
      </c>
      <c r="K211" s="61">
        <f t="shared" si="26"/>
        <v>0</v>
      </c>
      <c r="L211" s="51"/>
      <c r="M211" s="52"/>
      <c r="N211" s="52"/>
      <c r="O211" s="52"/>
      <c r="P211" s="52"/>
      <c r="Q211" s="53"/>
    </row>
    <row r="212" spans="1:17" s="54" customFormat="1" ht="14.1" customHeight="1" x14ac:dyDescent="0.2">
      <c r="A212" s="55"/>
      <c r="B212" s="112" t="s">
        <v>12</v>
      </c>
      <c r="C212" s="110" t="s">
        <v>375</v>
      </c>
      <c r="D212" s="109" t="s">
        <v>1</v>
      </c>
      <c r="E212" s="56">
        <v>12</v>
      </c>
      <c r="F212" s="56">
        <v>48</v>
      </c>
      <c r="G212" s="115">
        <v>21.995833333333337</v>
      </c>
      <c r="H212" s="58">
        <f t="shared" si="24"/>
        <v>1709.08</v>
      </c>
      <c r="I212" s="62"/>
      <c r="J212" s="63">
        <f t="shared" si="25"/>
        <v>0</v>
      </c>
      <c r="K212" s="61">
        <f t="shared" si="26"/>
        <v>0</v>
      </c>
      <c r="L212" s="51"/>
      <c r="M212" s="52"/>
      <c r="N212" s="52"/>
      <c r="O212" s="52"/>
      <c r="P212" s="52"/>
      <c r="Q212" s="53"/>
    </row>
    <row r="213" spans="1:17" s="54" customFormat="1" ht="14.1" customHeight="1" x14ac:dyDescent="0.2">
      <c r="A213" s="55"/>
      <c r="B213" s="112" t="s">
        <v>177</v>
      </c>
      <c r="C213" s="163" t="s">
        <v>224</v>
      </c>
      <c r="D213" s="109" t="s">
        <v>160</v>
      </c>
      <c r="E213" s="56">
        <v>113</v>
      </c>
      <c r="F213" s="56">
        <v>452</v>
      </c>
      <c r="G213" s="115">
        <v>1.3508849557522125</v>
      </c>
      <c r="H213" s="58">
        <f t="shared" si="24"/>
        <v>104.96</v>
      </c>
      <c r="I213" s="62"/>
      <c r="J213" s="63">
        <f t="shared" si="25"/>
        <v>0</v>
      </c>
      <c r="K213" s="61">
        <f t="shared" si="26"/>
        <v>0</v>
      </c>
      <c r="L213" s="51"/>
      <c r="M213" s="52"/>
      <c r="N213" s="52"/>
      <c r="O213" s="52"/>
      <c r="P213" s="52"/>
      <c r="Q213" s="53"/>
    </row>
    <row r="214" spans="1:17" s="54" customFormat="1" ht="14.1" customHeight="1" x14ac:dyDescent="0.2">
      <c r="A214" s="55"/>
      <c r="B214" s="112" t="s">
        <v>177</v>
      </c>
      <c r="C214" s="110" t="s">
        <v>224</v>
      </c>
      <c r="D214" s="109" t="s">
        <v>159</v>
      </c>
      <c r="E214" s="56">
        <v>90</v>
      </c>
      <c r="F214" s="56">
        <v>360</v>
      </c>
      <c r="G214" s="115">
        <v>1.9194444444444445</v>
      </c>
      <c r="H214" s="58">
        <f t="shared" si="24"/>
        <v>149.13999999999999</v>
      </c>
      <c r="I214" s="62"/>
      <c r="J214" s="63">
        <f t="shared" si="25"/>
        <v>0</v>
      </c>
      <c r="K214" s="61">
        <f t="shared" si="26"/>
        <v>0</v>
      </c>
      <c r="L214" s="51"/>
      <c r="M214" s="52"/>
      <c r="N214" s="52"/>
      <c r="O214" s="52"/>
      <c r="P214" s="52"/>
      <c r="Q214" s="53"/>
    </row>
    <row r="215" spans="1:17" s="54" customFormat="1" ht="14.1" customHeight="1" x14ac:dyDescent="0.2">
      <c r="A215" s="55"/>
      <c r="B215" s="112" t="s">
        <v>182</v>
      </c>
      <c r="C215" s="163" t="s">
        <v>225</v>
      </c>
      <c r="D215" s="109" t="s">
        <v>160</v>
      </c>
      <c r="E215" s="56">
        <v>113</v>
      </c>
      <c r="F215" s="56">
        <v>452</v>
      </c>
      <c r="G215" s="115">
        <v>1.3508849557522125</v>
      </c>
      <c r="H215" s="58">
        <f t="shared" si="24"/>
        <v>104.96</v>
      </c>
      <c r="I215" s="62"/>
      <c r="J215" s="63">
        <f t="shared" si="25"/>
        <v>0</v>
      </c>
      <c r="K215" s="61">
        <f t="shared" si="26"/>
        <v>0</v>
      </c>
      <c r="L215" s="51"/>
      <c r="M215" s="52"/>
      <c r="N215" s="52"/>
      <c r="O215" s="52"/>
      <c r="P215" s="52"/>
      <c r="Q215" s="53"/>
    </row>
    <row r="216" spans="1:17" s="54" customFormat="1" ht="14.1" customHeight="1" x14ac:dyDescent="0.2">
      <c r="A216" s="55"/>
      <c r="B216" s="112" t="s">
        <v>182</v>
      </c>
      <c r="C216" s="110" t="s">
        <v>225</v>
      </c>
      <c r="D216" s="109" t="s">
        <v>58</v>
      </c>
      <c r="E216" s="56">
        <v>26</v>
      </c>
      <c r="F216" s="56">
        <v>104</v>
      </c>
      <c r="G216" s="115">
        <v>7.3673076923076923</v>
      </c>
      <c r="H216" s="58">
        <f t="shared" si="24"/>
        <v>572.44000000000005</v>
      </c>
      <c r="I216" s="62"/>
      <c r="J216" s="63">
        <f t="shared" si="25"/>
        <v>0</v>
      </c>
      <c r="K216" s="61">
        <f t="shared" si="26"/>
        <v>0</v>
      </c>
      <c r="L216" s="51"/>
      <c r="M216" s="52"/>
      <c r="N216" s="52"/>
      <c r="O216" s="52"/>
      <c r="P216" s="52"/>
      <c r="Q216" s="53"/>
    </row>
    <row r="217" spans="1:17" s="54" customFormat="1" ht="14.1" customHeight="1" x14ac:dyDescent="0.2">
      <c r="A217" s="55"/>
      <c r="B217" s="112" t="s">
        <v>182</v>
      </c>
      <c r="C217" s="110" t="s">
        <v>225</v>
      </c>
      <c r="D217" s="109" t="s">
        <v>0</v>
      </c>
      <c r="E217" s="56">
        <v>20</v>
      </c>
      <c r="F217" s="56">
        <v>80</v>
      </c>
      <c r="G217" s="115">
        <v>11.987500000000001</v>
      </c>
      <c r="H217" s="58">
        <f t="shared" si="24"/>
        <v>931.43</v>
      </c>
      <c r="I217" s="62"/>
      <c r="J217" s="63">
        <f t="shared" si="25"/>
        <v>0</v>
      </c>
      <c r="K217" s="61">
        <f t="shared" si="26"/>
        <v>0</v>
      </c>
      <c r="L217" s="51"/>
      <c r="M217" s="52"/>
      <c r="N217" s="52"/>
      <c r="O217" s="52"/>
      <c r="P217" s="52"/>
      <c r="Q217" s="53"/>
    </row>
    <row r="218" spans="1:17" s="54" customFormat="1" ht="14.1" customHeight="1" x14ac:dyDescent="0.2">
      <c r="A218" s="55"/>
      <c r="B218" s="112" t="s">
        <v>182</v>
      </c>
      <c r="C218" s="110" t="s">
        <v>376</v>
      </c>
      <c r="D218" s="109" t="s">
        <v>1</v>
      </c>
      <c r="E218" s="56">
        <v>12</v>
      </c>
      <c r="F218" s="56">
        <v>48</v>
      </c>
      <c r="G218" s="115">
        <v>21.995833333333334</v>
      </c>
      <c r="H218" s="58">
        <f t="shared" si="24"/>
        <v>1709.08</v>
      </c>
      <c r="I218" s="62"/>
      <c r="J218" s="63">
        <f t="shared" si="25"/>
        <v>0</v>
      </c>
      <c r="K218" s="61">
        <f t="shared" si="26"/>
        <v>0</v>
      </c>
      <c r="L218" s="51"/>
      <c r="M218" s="52"/>
      <c r="N218" s="52"/>
      <c r="O218" s="52"/>
      <c r="P218" s="52"/>
      <c r="Q218" s="53"/>
    </row>
    <row r="219" spans="1:17" s="54" customFormat="1" ht="14.1" customHeight="1" x14ac:dyDescent="0.2">
      <c r="A219" s="55"/>
      <c r="B219" s="108" t="s">
        <v>13</v>
      </c>
      <c r="C219" s="110" t="s">
        <v>226</v>
      </c>
      <c r="D219" s="109" t="s">
        <v>123</v>
      </c>
      <c r="E219" s="56">
        <v>135</v>
      </c>
      <c r="F219" s="56">
        <v>540</v>
      </c>
      <c r="G219" s="115">
        <v>1.0696296296296297</v>
      </c>
      <c r="H219" s="58">
        <f t="shared" si="24"/>
        <v>83.11</v>
      </c>
      <c r="I219" s="62"/>
      <c r="J219" s="63">
        <f t="shared" si="25"/>
        <v>0</v>
      </c>
      <c r="K219" s="61">
        <f t="shared" si="26"/>
        <v>0</v>
      </c>
      <c r="L219" s="51"/>
      <c r="M219" s="52"/>
      <c r="N219" s="52"/>
      <c r="O219" s="52"/>
      <c r="P219" s="52"/>
      <c r="Q219" s="53"/>
    </row>
    <row r="220" spans="1:17" s="54" customFormat="1" ht="14.1" customHeight="1" x14ac:dyDescent="0.2">
      <c r="A220" s="55"/>
      <c r="B220" s="108" t="s">
        <v>13</v>
      </c>
      <c r="C220" s="110" t="s">
        <v>226</v>
      </c>
      <c r="D220" s="109" t="s">
        <v>58</v>
      </c>
      <c r="E220" s="56">
        <v>95</v>
      </c>
      <c r="F220" s="56">
        <v>380</v>
      </c>
      <c r="G220" s="115">
        <v>1.47</v>
      </c>
      <c r="H220" s="58">
        <f t="shared" si="24"/>
        <v>114.22</v>
      </c>
      <c r="I220" s="62"/>
      <c r="J220" s="63">
        <f t="shared" si="25"/>
        <v>0</v>
      </c>
      <c r="K220" s="61">
        <f t="shared" si="26"/>
        <v>0</v>
      </c>
      <c r="L220" s="51"/>
      <c r="M220" s="52"/>
      <c r="N220" s="52"/>
      <c r="O220" s="52"/>
      <c r="P220" s="52"/>
      <c r="Q220" s="53"/>
    </row>
    <row r="221" spans="1:17" s="54" customFormat="1" ht="14.1" customHeight="1" x14ac:dyDescent="0.2">
      <c r="A221" s="55"/>
      <c r="B221" s="108" t="s">
        <v>13</v>
      </c>
      <c r="C221" s="110" t="s">
        <v>226</v>
      </c>
      <c r="D221" s="109" t="s">
        <v>0</v>
      </c>
      <c r="E221" s="56">
        <v>59</v>
      </c>
      <c r="F221" s="56">
        <v>236</v>
      </c>
      <c r="G221" s="115">
        <v>2.2627118644067798</v>
      </c>
      <c r="H221" s="58">
        <f>ROUND(G221*$G$6*1.05,2)</f>
        <v>175.81</v>
      </c>
      <c r="I221" s="62"/>
      <c r="J221" s="63">
        <f>H221*I221</f>
        <v>0</v>
      </c>
      <c r="K221" s="61">
        <f>IF(F221=0,0,I221/F221)</f>
        <v>0</v>
      </c>
      <c r="L221" s="51"/>
      <c r="M221" s="52"/>
      <c r="N221" s="52"/>
      <c r="O221" s="52"/>
      <c r="P221" s="52"/>
      <c r="Q221" s="53"/>
    </row>
    <row r="222" spans="1:17" s="54" customFormat="1" ht="14.1" customHeight="1" x14ac:dyDescent="0.2">
      <c r="A222" s="55"/>
      <c r="B222" s="108" t="s">
        <v>13</v>
      </c>
      <c r="C222" s="110" t="s">
        <v>226</v>
      </c>
      <c r="D222" s="109" t="s">
        <v>1</v>
      </c>
      <c r="E222" s="56">
        <v>41</v>
      </c>
      <c r="F222" s="56">
        <v>164</v>
      </c>
      <c r="G222" s="115">
        <v>3.2163414634146341</v>
      </c>
      <c r="H222" s="58">
        <f>ROUND(G222*$G$6*1.05,2)</f>
        <v>249.91</v>
      </c>
      <c r="I222" s="62"/>
      <c r="J222" s="63">
        <f>H222*I222</f>
        <v>0</v>
      </c>
      <c r="K222" s="61">
        <f>IF(F222=0,0,I222/F222)</f>
        <v>0</v>
      </c>
      <c r="L222" s="51"/>
      <c r="M222" s="52"/>
      <c r="N222" s="52"/>
      <c r="O222" s="52"/>
      <c r="P222" s="52"/>
      <c r="Q222" s="53"/>
    </row>
    <row r="223" spans="1:17" s="54" customFormat="1" ht="14.1" customHeight="1" x14ac:dyDescent="0.2">
      <c r="A223" s="55"/>
      <c r="B223" s="108" t="s">
        <v>13</v>
      </c>
      <c r="C223" s="110" t="s">
        <v>227</v>
      </c>
      <c r="D223" s="109" t="s">
        <v>2</v>
      </c>
      <c r="E223" s="56">
        <v>40</v>
      </c>
      <c r="F223" s="56">
        <v>160</v>
      </c>
      <c r="G223" s="115">
        <v>3.3687499999999999</v>
      </c>
      <c r="H223" s="58">
        <f>ROUND(G223*$G$6*1.05,2)</f>
        <v>261.75</v>
      </c>
      <c r="I223" s="62"/>
      <c r="J223" s="63">
        <f>H223*I223</f>
        <v>0</v>
      </c>
      <c r="K223" s="61">
        <f>IF(F223=0,0,I223/F223)</f>
        <v>0</v>
      </c>
      <c r="L223" s="51"/>
      <c r="M223" s="52"/>
      <c r="N223" s="52"/>
      <c r="O223" s="52"/>
      <c r="P223" s="52"/>
      <c r="Q223" s="53"/>
    </row>
    <row r="224" spans="1:17" s="54" customFormat="1" ht="14.1" customHeight="1" x14ac:dyDescent="0.2">
      <c r="A224" s="55"/>
      <c r="B224" s="108" t="s">
        <v>13</v>
      </c>
      <c r="C224" s="110" t="s">
        <v>227</v>
      </c>
      <c r="D224" s="109" t="s">
        <v>3</v>
      </c>
      <c r="E224" s="56">
        <v>36</v>
      </c>
      <c r="F224" s="56">
        <v>144</v>
      </c>
      <c r="G224" s="115">
        <v>3.7586111111111111</v>
      </c>
      <c r="H224" s="58">
        <f>ROUND(G224*$G$6*1.05,2)</f>
        <v>292.04000000000002</v>
      </c>
      <c r="I224" s="62"/>
      <c r="J224" s="63">
        <f>H224*I224</f>
        <v>0</v>
      </c>
      <c r="K224" s="61">
        <f>IF(F224=0,0,I224/F224)</f>
        <v>0</v>
      </c>
      <c r="L224" s="51"/>
      <c r="M224" s="52"/>
      <c r="N224" s="52"/>
      <c r="O224" s="52"/>
      <c r="P224" s="52"/>
      <c r="Q224" s="53"/>
    </row>
    <row r="225" spans="1:17" s="54" customFormat="1" ht="14.1" customHeight="1" x14ac:dyDescent="0.2">
      <c r="A225" s="55"/>
      <c r="B225" s="108" t="s">
        <v>13</v>
      </c>
      <c r="C225" s="110" t="s">
        <v>227</v>
      </c>
      <c r="D225" s="109" t="s">
        <v>165</v>
      </c>
      <c r="E225" s="56">
        <v>27</v>
      </c>
      <c r="F225" s="56">
        <v>108</v>
      </c>
      <c r="G225" s="115">
        <v>5.0181481481481489</v>
      </c>
      <c r="H225" s="58">
        <f>ROUND(G225*$G$6*1.05,2)</f>
        <v>389.91</v>
      </c>
      <c r="I225" s="62"/>
      <c r="J225" s="63">
        <f>H225*I225</f>
        <v>0</v>
      </c>
      <c r="K225" s="61">
        <f>IF(F225=0,0,I225/F225)</f>
        <v>0</v>
      </c>
      <c r="L225" s="51"/>
      <c r="M225" s="52"/>
      <c r="N225" s="52"/>
      <c r="O225" s="52"/>
      <c r="P225" s="52"/>
      <c r="Q225" s="53"/>
    </row>
    <row r="226" spans="1:17" s="54" customFormat="1" ht="14.1" customHeight="1" x14ac:dyDescent="0.2">
      <c r="A226" s="55"/>
      <c r="B226" s="108" t="s">
        <v>13</v>
      </c>
      <c r="C226" s="110" t="s">
        <v>227</v>
      </c>
      <c r="D226" s="109" t="s">
        <v>166</v>
      </c>
      <c r="E226" s="56">
        <v>25</v>
      </c>
      <c r="F226" s="56">
        <v>100</v>
      </c>
      <c r="G226" s="115">
        <v>5.55</v>
      </c>
      <c r="H226" s="58">
        <f t="shared" ref="H226:H234" si="27">ROUND(G226*$G$6*1.05,2)</f>
        <v>431.24</v>
      </c>
      <c r="I226" s="62"/>
      <c r="J226" s="63">
        <f t="shared" ref="J226:J234" si="28">H226*I226</f>
        <v>0</v>
      </c>
      <c r="K226" s="61">
        <f t="shared" ref="K226:K234" si="29">IF(F226=0,0,I226/F226)</f>
        <v>0</v>
      </c>
      <c r="L226" s="51"/>
      <c r="M226" s="52"/>
      <c r="N226" s="52"/>
      <c r="O226" s="52"/>
      <c r="P226" s="52"/>
      <c r="Q226" s="53"/>
    </row>
    <row r="227" spans="1:17" s="54" customFormat="1" ht="14.1" customHeight="1" x14ac:dyDescent="0.2">
      <c r="A227" s="55"/>
      <c r="B227" s="108" t="s">
        <v>13</v>
      </c>
      <c r="C227" s="110" t="s">
        <v>227</v>
      </c>
      <c r="D227" s="109" t="s">
        <v>167</v>
      </c>
      <c r="E227" s="56">
        <v>14</v>
      </c>
      <c r="F227" s="56">
        <v>56</v>
      </c>
      <c r="G227" s="115">
        <v>9.4821428571428577</v>
      </c>
      <c r="H227" s="58">
        <f t="shared" si="27"/>
        <v>736.76</v>
      </c>
      <c r="I227" s="62"/>
      <c r="J227" s="63">
        <f t="shared" si="28"/>
        <v>0</v>
      </c>
      <c r="K227" s="61">
        <f t="shared" si="29"/>
        <v>0</v>
      </c>
      <c r="L227" s="51"/>
      <c r="M227" s="52"/>
      <c r="N227" s="52"/>
      <c r="O227" s="52"/>
      <c r="P227" s="52"/>
      <c r="Q227" s="53"/>
    </row>
    <row r="228" spans="1:17" s="54" customFormat="1" ht="14.1" customHeight="1" x14ac:dyDescent="0.2">
      <c r="A228" s="55"/>
      <c r="B228" s="108" t="s">
        <v>13</v>
      </c>
      <c r="C228" s="110" t="s">
        <v>227</v>
      </c>
      <c r="D228" s="109" t="s">
        <v>4</v>
      </c>
      <c r="E228" s="56">
        <v>11</v>
      </c>
      <c r="F228" s="56">
        <v>44</v>
      </c>
      <c r="G228" s="115">
        <v>12.395454545454545</v>
      </c>
      <c r="H228" s="58">
        <f t="shared" si="27"/>
        <v>963.13</v>
      </c>
      <c r="I228" s="62"/>
      <c r="J228" s="63">
        <f t="shared" si="28"/>
        <v>0</v>
      </c>
      <c r="K228" s="61">
        <f t="shared" si="29"/>
        <v>0</v>
      </c>
      <c r="L228" s="51"/>
      <c r="M228" s="52"/>
      <c r="N228" s="52"/>
      <c r="O228" s="52"/>
      <c r="P228" s="52"/>
      <c r="Q228" s="53"/>
    </row>
    <row r="229" spans="1:17" s="54" customFormat="1" ht="14.1" customHeight="1" x14ac:dyDescent="0.2">
      <c r="A229" s="55"/>
      <c r="B229" s="108" t="s">
        <v>13</v>
      </c>
      <c r="C229" s="110" t="s">
        <v>227</v>
      </c>
      <c r="D229" s="109" t="s">
        <v>346</v>
      </c>
      <c r="E229" s="56">
        <v>6</v>
      </c>
      <c r="F229" s="56">
        <v>24</v>
      </c>
      <c r="G229" s="115">
        <v>22.291666666666668</v>
      </c>
      <c r="H229" s="58">
        <f t="shared" si="27"/>
        <v>1732.06</v>
      </c>
      <c r="I229" s="62"/>
      <c r="J229" s="63">
        <f t="shared" si="28"/>
        <v>0</v>
      </c>
      <c r="K229" s="61">
        <f t="shared" si="29"/>
        <v>0</v>
      </c>
      <c r="L229" s="51"/>
      <c r="M229" s="52"/>
      <c r="N229" s="52"/>
      <c r="O229" s="52"/>
      <c r="P229" s="52"/>
      <c r="Q229" s="53"/>
    </row>
    <row r="230" spans="1:17" s="54" customFormat="1" ht="14.1" customHeight="1" x14ac:dyDescent="0.2">
      <c r="A230" s="55"/>
      <c r="B230" s="113" t="s">
        <v>14</v>
      </c>
      <c r="C230" s="109" t="s">
        <v>228</v>
      </c>
      <c r="D230" s="109" t="s">
        <v>123</v>
      </c>
      <c r="E230" s="56">
        <v>135</v>
      </c>
      <c r="F230" s="56">
        <v>540</v>
      </c>
      <c r="G230" s="115">
        <v>1.0996296296296295</v>
      </c>
      <c r="H230" s="58">
        <f t="shared" si="27"/>
        <v>85.44</v>
      </c>
      <c r="I230" s="62"/>
      <c r="J230" s="63">
        <f t="shared" si="28"/>
        <v>0</v>
      </c>
      <c r="K230" s="61">
        <f t="shared" si="29"/>
        <v>0</v>
      </c>
      <c r="L230" s="51"/>
      <c r="M230" s="52"/>
      <c r="N230" s="52"/>
      <c r="O230" s="52"/>
      <c r="P230" s="52"/>
      <c r="Q230" s="53"/>
    </row>
    <row r="231" spans="1:17" s="54" customFormat="1" ht="14.1" customHeight="1" x14ac:dyDescent="0.2">
      <c r="A231" s="55"/>
      <c r="B231" s="113" t="s">
        <v>14</v>
      </c>
      <c r="C231" s="109" t="s">
        <v>228</v>
      </c>
      <c r="D231" s="109" t="s">
        <v>58</v>
      </c>
      <c r="E231" s="56">
        <v>95</v>
      </c>
      <c r="F231" s="56">
        <v>380</v>
      </c>
      <c r="G231" s="115">
        <v>1.5099999999999998</v>
      </c>
      <c r="H231" s="58">
        <f t="shared" si="27"/>
        <v>117.33</v>
      </c>
      <c r="I231" s="62"/>
      <c r="J231" s="63">
        <f t="shared" si="28"/>
        <v>0</v>
      </c>
      <c r="K231" s="61">
        <f t="shared" si="29"/>
        <v>0</v>
      </c>
      <c r="L231" s="51"/>
      <c r="M231" s="52"/>
      <c r="N231" s="52"/>
      <c r="O231" s="52"/>
      <c r="P231" s="52"/>
      <c r="Q231" s="53"/>
    </row>
    <row r="232" spans="1:17" s="54" customFormat="1" ht="14.1" customHeight="1" x14ac:dyDescent="0.2">
      <c r="A232" s="55"/>
      <c r="B232" s="113" t="s">
        <v>14</v>
      </c>
      <c r="C232" s="109" t="s">
        <v>228</v>
      </c>
      <c r="D232" s="109" t="s">
        <v>0</v>
      </c>
      <c r="E232" s="56">
        <v>59</v>
      </c>
      <c r="F232" s="56">
        <v>236</v>
      </c>
      <c r="G232" s="115">
        <v>2.3627118644067799</v>
      </c>
      <c r="H232" s="58">
        <f t="shared" si="27"/>
        <v>183.58</v>
      </c>
      <c r="I232" s="62"/>
      <c r="J232" s="63">
        <f t="shared" si="28"/>
        <v>0</v>
      </c>
      <c r="K232" s="61">
        <f t="shared" si="29"/>
        <v>0</v>
      </c>
      <c r="L232" s="51"/>
      <c r="M232" s="52"/>
      <c r="N232" s="52"/>
      <c r="O232" s="52"/>
      <c r="P232" s="52"/>
      <c r="Q232" s="53"/>
    </row>
    <row r="233" spans="1:17" s="54" customFormat="1" ht="14.1" customHeight="1" x14ac:dyDescent="0.2">
      <c r="A233" s="55"/>
      <c r="B233" s="113" t="s">
        <v>14</v>
      </c>
      <c r="C233" s="109" t="s">
        <v>228</v>
      </c>
      <c r="D233" s="109" t="s">
        <v>1</v>
      </c>
      <c r="E233" s="56">
        <v>41</v>
      </c>
      <c r="F233" s="56">
        <v>164</v>
      </c>
      <c r="G233" s="115">
        <v>3.326341463414634</v>
      </c>
      <c r="H233" s="58">
        <f t="shared" si="27"/>
        <v>258.45999999999998</v>
      </c>
      <c r="I233" s="62"/>
      <c r="J233" s="63">
        <f t="shared" si="28"/>
        <v>0</v>
      </c>
      <c r="K233" s="61">
        <f t="shared" si="29"/>
        <v>0</v>
      </c>
      <c r="L233" s="51"/>
      <c r="M233" s="52"/>
      <c r="N233" s="52"/>
      <c r="O233" s="52"/>
      <c r="P233" s="52"/>
      <c r="Q233" s="53"/>
    </row>
    <row r="234" spans="1:17" s="54" customFormat="1" ht="14.1" customHeight="1" x14ac:dyDescent="0.2">
      <c r="A234" s="55"/>
      <c r="B234" s="113" t="s">
        <v>14</v>
      </c>
      <c r="C234" s="109" t="s">
        <v>229</v>
      </c>
      <c r="D234" s="109" t="s">
        <v>2</v>
      </c>
      <c r="E234" s="56">
        <v>40</v>
      </c>
      <c r="F234" s="56">
        <v>160</v>
      </c>
      <c r="G234" s="115">
        <v>3.46875</v>
      </c>
      <c r="H234" s="58">
        <f t="shared" si="27"/>
        <v>269.52</v>
      </c>
      <c r="I234" s="62"/>
      <c r="J234" s="63">
        <f t="shared" si="28"/>
        <v>0</v>
      </c>
      <c r="K234" s="61">
        <f t="shared" si="29"/>
        <v>0</v>
      </c>
      <c r="L234" s="51"/>
      <c r="M234" s="52"/>
      <c r="N234" s="52"/>
      <c r="O234" s="52"/>
      <c r="P234" s="52"/>
      <c r="Q234" s="53"/>
    </row>
    <row r="235" spans="1:17" s="54" customFormat="1" ht="14.1" customHeight="1" x14ac:dyDescent="0.2">
      <c r="A235" s="55"/>
      <c r="B235" s="113" t="s">
        <v>14</v>
      </c>
      <c r="C235" s="109" t="s">
        <v>229</v>
      </c>
      <c r="D235" s="109" t="s">
        <v>3</v>
      </c>
      <c r="E235" s="56">
        <v>36</v>
      </c>
      <c r="F235" s="56">
        <v>144</v>
      </c>
      <c r="G235" s="115">
        <v>3.9186111111111108</v>
      </c>
      <c r="H235" s="58">
        <f>ROUND(G235*$G$6*1.05,2)</f>
        <v>304.48</v>
      </c>
      <c r="I235" s="62"/>
      <c r="J235" s="63">
        <f>H235*I235</f>
        <v>0</v>
      </c>
      <c r="K235" s="61">
        <f>IF(F235=0,0,I235/F235)</f>
        <v>0</v>
      </c>
      <c r="L235" s="51"/>
      <c r="M235" s="52"/>
      <c r="N235" s="52"/>
      <c r="O235" s="52"/>
      <c r="P235" s="52"/>
      <c r="Q235" s="53"/>
    </row>
    <row r="236" spans="1:17" s="54" customFormat="1" ht="14.1" customHeight="1" x14ac:dyDescent="0.2">
      <c r="A236" s="55"/>
      <c r="B236" s="113" t="s">
        <v>14</v>
      </c>
      <c r="C236" s="109" t="s">
        <v>229</v>
      </c>
      <c r="D236" s="109" t="s">
        <v>165</v>
      </c>
      <c r="E236" s="56">
        <v>27</v>
      </c>
      <c r="F236" s="56">
        <v>108</v>
      </c>
      <c r="G236" s="115">
        <v>5.0981481481481481</v>
      </c>
      <c r="H236" s="58">
        <f t="shared" ref="H236:H272" si="30">ROUND(G236*$G$6*1.05,2)</f>
        <v>396.13</v>
      </c>
      <c r="I236" s="62"/>
      <c r="J236" s="63">
        <f t="shared" ref="J236:J272" si="31">H236*I236</f>
        <v>0</v>
      </c>
      <c r="K236" s="61">
        <f t="shared" ref="K236:K272" si="32">IF(F236=0,0,I236/F236)</f>
        <v>0</v>
      </c>
      <c r="L236" s="51"/>
      <c r="M236" s="52"/>
      <c r="N236" s="52"/>
      <c r="O236" s="52"/>
      <c r="P236" s="52"/>
      <c r="Q236" s="53"/>
    </row>
    <row r="237" spans="1:17" s="54" customFormat="1" ht="14.1" customHeight="1" x14ac:dyDescent="0.2">
      <c r="A237" s="55"/>
      <c r="B237" s="113" t="s">
        <v>14</v>
      </c>
      <c r="C237" s="109" t="s">
        <v>229</v>
      </c>
      <c r="D237" s="109" t="s">
        <v>166</v>
      </c>
      <c r="E237" s="56">
        <v>25</v>
      </c>
      <c r="F237" s="56">
        <v>100</v>
      </c>
      <c r="G237" s="115">
        <v>5.65</v>
      </c>
      <c r="H237" s="58">
        <f t="shared" si="30"/>
        <v>439.01</v>
      </c>
      <c r="I237" s="62"/>
      <c r="J237" s="63">
        <f t="shared" si="31"/>
        <v>0</v>
      </c>
      <c r="K237" s="61">
        <f t="shared" si="32"/>
        <v>0</v>
      </c>
      <c r="L237" s="51"/>
      <c r="M237" s="52"/>
      <c r="N237" s="52"/>
      <c r="O237" s="52"/>
      <c r="P237" s="52"/>
      <c r="Q237" s="53"/>
    </row>
    <row r="238" spans="1:17" s="54" customFormat="1" ht="14.1" customHeight="1" x14ac:dyDescent="0.2">
      <c r="A238" s="55"/>
      <c r="B238" s="113" t="s">
        <v>14</v>
      </c>
      <c r="C238" s="109" t="s">
        <v>229</v>
      </c>
      <c r="D238" s="109" t="s">
        <v>167</v>
      </c>
      <c r="E238" s="56">
        <v>14</v>
      </c>
      <c r="F238" s="56">
        <v>56</v>
      </c>
      <c r="G238" s="115">
        <v>9.7821428571428566</v>
      </c>
      <c r="H238" s="58">
        <f t="shared" si="30"/>
        <v>760.07</v>
      </c>
      <c r="I238" s="62"/>
      <c r="J238" s="63">
        <f t="shared" si="31"/>
        <v>0</v>
      </c>
      <c r="K238" s="61">
        <f t="shared" si="32"/>
        <v>0</v>
      </c>
      <c r="L238" s="51"/>
      <c r="M238" s="52"/>
      <c r="N238" s="52"/>
      <c r="O238" s="52"/>
      <c r="P238" s="52"/>
      <c r="Q238" s="53"/>
    </row>
    <row r="239" spans="1:17" s="54" customFormat="1" ht="14.1" customHeight="1" x14ac:dyDescent="0.2">
      <c r="A239" s="55"/>
      <c r="B239" s="113" t="s">
        <v>14</v>
      </c>
      <c r="C239" s="109" t="s">
        <v>229</v>
      </c>
      <c r="D239" s="109" t="s">
        <v>4</v>
      </c>
      <c r="E239" s="56">
        <v>11</v>
      </c>
      <c r="F239" s="56">
        <v>44</v>
      </c>
      <c r="G239" s="115">
        <v>12.695454545454545</v>
      </c>
      <c r="H239" s="58">
        <f t="shared" si="30"/>
        <v>986.44</v>
      </c>
      <c r="I239" s="62"/>
      <c r="J239" s="63">
        <f t="shared" si="31"/>
        <v>0</v>
      </c>
      <c r="K239" s="61">
        <f t="shared" si="32"/>
        <v>0</v>
      </c>
      <c r="L239" s="51"/>
      <c r="M239" s="52"/>
      <c r="N239" s="52"/>
      <c r="O239" s="52"/>
      <c r="P239" s="52"/>
      <c r="Q239" s="53"/>
    </row>
    <row r="240" spans="1:17" s="54" customFormat="1" ht="14.1" customHeight="1" x14ac:dyDescent="0.2">
      <c r="A240" s="55"/>
      <c r="B240" s="113" t="s">
        <v>14</v>
      </c>
      <c r="C240" s="109" t="s">
        <v>229</v>
      </c>
      <c r="D240" s="109" t="s">
        <v>346</v>
      </c>
      <c r="E240" s="56">
        <v>6</v>
      </c>
      <c r="F240" s="56">
        <v>24</v>
      </c>
      <c r="G240" s="115">
        <v>22.591666666666669</v>
      </c>
      <c r="H240" s="58">
        <f t="shared" si="30"/>
        <v>1755.37</v>
      </c>
      <c r="I240" s="62"/>
      <c r="J240" s="63">
        <f t="shared" si="31"/>
        <v>0</v>
      </c>
      <c r="K240" s="61">
        <f t="shared" si="32"/>
        <v>0</v>
      </c>
      <c r="L240" s="51"/>
      <c r="M240" s="52"/>
      <c r="N240" s="52"/>
      <c r="O240" s="52"/>
      <c r="P240" s="52"/>
      <c r="Q240" s="53"/>
    </row>
    <row r="241" spans="1:17" s="54" customFormat="1" ht="14.1" customHeight="1" x14ac:dyDescent="0.2">
      <c r="A241" s="55"/>
      <c r="B241" s="108" t="s">
        <v>15</v>
      </c>
      <c r="C241" s="110" t="s">
        <v>230</v>
      </c>
      <c r="D241" s="109" t="s">
        <v>123</v>
      </c>
      <c r="E241" s="56">
        <v>135</v>
      </c>
      <c r="F241" s="56">
        <v>540</v>
      </c>
      <c r="G241" s="115">
        <v>1.1096296296296297</v>
      </c>
      <c r="H241" s="58">
        <f t="shared" si="30"/>
        <v>86.22</v>
      </c>
      <c r="I241" s="62"/>
      <c r="J241" s="63">
        <f t="shared" si="31"/>
        <v>0</v>
      </c>
      <c r="K241" s="61">
        <f t="shared" si="32"/>
        <v>0</v>
      </c>
      <c r="L241" s="51"/>
      <c r="M241" s="52"/>
      <c r="N241" s="52"/>
      <c r="O241" s="52"/>
      <c r="P241" s="52"/>
      <c r="Q241" s="53"/>
    </row>
    <row r="242" spans="1:17" s="54" customFormat="1" ht="14.1" customHeight="1" x14ac:dyDescent="0.2">
      <c r="A242" s="55"/>
      <c r="B242" s="108" t="s">
        <v>15</v>
      </c>
      <c r="C242" s="110" t="s">
        <v>230</v>
      </c>
      <c r="D242" s="109" t="s">
        <v>58</v>
      </c>
      <c r="E242" s="56">
        <v>90</v>
      </c>
      <c r="F242" s="56">
        <v>360</v>
      </c>
      <c r="G242" s="115">
        <v>1.5994444444444442</v>
      </c>
      <c r="H242" s="58">
        <f t="shared" si="30"/>
        <v>124.28</v>
      </c>
      <c r="I242" s="62"/>
      <c r="J242" s="63">
        <f t="shared" si="31"/>
        <v>0</v>
      </c>
      <c r="K242" s="61">
        <f t="shared" si="32"/>
        <v>0</v>
      </c>
      <c r="L242" s="51"/>
      <c r="M242" s="52"/>
      <c r="N242" s="52"/>
      <c r="O242" s="52"/>
      <c r="P242" s="52"/>
      <c r="Q242" s="53"/>
    </row>
    <row r="243" spans="1:17" s="54" customFormat="1" ht="14.1" customHeight="1" x14ac:dyDescent="0.2">
      <c r="A243" s="55"/>
      <c r="B243" s="108" t="s">
        <v>15</v>
      </c>
      <c r="C243" s="110" t="s">
        <v>230</v>
      </c>
      <c r="D243" s="109" t="s">
        <v>0</v>
      </c>
      <c r="E243" s="56">
        <v>59</v>
      </c>
      <c r="F243" s="56">
        <v>236</v>
      </c>
      <c r="G243" s="115">
        <v>2.3927118644067797</v>
      </c>
      <c r="H243" s="58">
        <f t="shared" si="30"/>
        <v>185.91</v>
      </c>
      <c r="I243" s="62"/>
      <c r="J243" s="63">
        <f t="shared" si="31"/>
        <v>0</v>
      </c>
      <c r="K243" s="61">
        <f t="shared" si="32"/>
        <v>0</v>
      </c>
      <c r="L243" s="51"/>
      <c r="M243" s="52"/>
      <c r="N243" s="52"/>
      <c r="O243" s="52"/>
      <c r="P243" s="52"/>
      <c r="Q243" s="53"/>
    </row>
    <row r="244" spans="1:17" s="54" customFormat="1" ht="14.1" customHeight="1" x14ac:dyDescent="0.2">
      <c r="A244" s="55"/>
      <c r="B244" s="108" t="s">
        <v>15</v>
      </c>
      <c r="C244" s="110" t="s">
        <v>230</v>
      </c>
      <c r="D244" s="109" t="s">
        <v>1</v>
      </c>
      <c r="E244" s="56">
        <v>41</v>
      </c>
      <c r="F244" s="56">
        <v>164</v>
      </c>
      <c r="G244" s="115">
        <v>3.3963414634146343</v>
      </c>
      <c r="H244" s="58">
        <f t="shared" si="30"/>
        <v>263.89999999999998</v>
      </c>
      <c r="I244" s="62"/>
      <c r="J244" s="63">
        <f t="shared" si="31"/>
        <v>0</v>
      </c>
      <c r="K244" s="61">
        <f t="shared" si="32"/>
        <v>0</v>
      </c>
      <c r="L244" s="51"/>
      <c r="M244" s="52"/>
      <c r="N244" s="52"/>
      <c r="O244" s="52"/>
      <c r="P244" s="52"/>
      <c r="Q244" s="53"/>
    </row>
    <row r="245" spans="1:17" s="54" customFormat="1" ht="14.1" customHeight="1" x14ac:dyDescent="0.2">
      <c r="A245" s="55"/>
      <c r="B245" s="108" t="s">
        <v>15</v>
      </c>
      <c r="C245" s="110" t="s">
        <v>231</v>
      </c>
      <c r="D245" s="109" t="s">
        <v>2</v>
      </c>
      <c r="E245" s="56">
        <v>40</v>
      </c>
      <c r="F245" s="56">
        <v>160</v>
      </c>
      <c r="G245" s="115">
        <v>3.5187499999999998</v>
      </c>
      <c r="H245" s="58">
        <f t="shared" si="30"/>
        <v>273.41000000000003</v>
      </c>
      <c r="I245" s="62"/>
      <c r="J245" s="63">
        <f t="shared" si="31"/>
        <v>0</v>
      </c>
      <c r="K245" s="61">
        <f t="shared" si="32"/>
        <v>0</v>
      </c>
      <c r="L245" s="51"/>
      <c r="M245" s="52"/>
      <c r="N245" s="52"/>
      <c r="O245" s="52"/>
      <c r="P245" s="52"/>
      <c r="Q245" s="53"/>
    </row>
    <row r="246" spans="1:17" s="54" customFormat="1" ht="14.1" customHeight="1" x14ac:dyDescent="0.2">
      <c r="A246" s="55"/>
      <c r="B246" s="108" t="s">
        <v>15</v>
      </c>
      <c r="C246" s="110" t="s">
        <v>231</v>
      </c>
      <c r="D246" s="109" t="s">
        <v>3</v>
      </c>
      <c r="E246" s="56">
        <v>36</v>
      </c>
      <c r="F246" s="56">
        <v>144</v>
      </c>
      <c r="G246" s="115">
        <v>3.9786111111111109</v>
      </c>
      <c r="H246" s="58">
        <f t="shared" si="30"/>
        <v>309.14</v>
      </c>
      <c r="I246" s="62"/>
      <c r="J246" s="63">
        <f t="shared" si="31"/>
        <v>0</v>
      </c>
      <c r="K246" s="61">
        <f t="shared" si="32"/>
        <v>0</v>
      </c>
      <c r="L246" s="51"/>
      <c r="M246" s="52"/>
      <c r="N246" s="52"/>
      <c r="O246" s="52"/>
      <c r="P246" s="52"/>
      <c r="Q246" s="53"/>
    </row>
    <row r="247" spans="1:17" s="54" customFormat="1" ht="14.1" customHeight="1" x14ac:dyDescent="0.2">
      <c r="A247" s="55"/>
      <c r="B247" s="108" t="s">
        <v>15</v>
      </c>
      <c r="C247" s="110" t="s">
        <v>231</v>
      </c>
      <c r="D247" s="109" t="s">
        <v>165</v>
      </c>
      <c r="E247" s="56">
        <v>27</v>
      </c>
      <c r="F247" s="56">
        <v>108</v>
      </c>
      <c r="G247" s="115">
        <v>5.2981481481481483</v>
      </c>
      <c r="H247" s="58">
        <f t="shared" si="30"/>
        <v>411.67</v>
      </c>
      <c r="I247" s="62"/>
      <c r="J247" s="63">
        <f t="shared" si="31"/>
        <v>0</v>
      </c>
      <c r="K247" s="61">
        <f t="shared" si="32"/>
        <v>0</v>
      </c>
      <c r="L247" s="51"/>
      <c r="M247" s="52"/>
      <c r="N247" s="52"/>
      <c r="O247" s="52"/>
      <c r="P247" s="52"/>
      <c r="Q247" s="53"/>
    </row>
    <row r="248" spans="1:17" s="54" customFormat="1" ht="14.1" customHeight="1" x14ac:dyDescent="0.2">
      <c r="A248" s="55"/>
      <c r="B248" s="108" t="s">
        <v>15</v>
      </c>
      <c r="C248" s="110" t="s">
        <v>231</v>
      </c>
      <c r="D248" s="109" t="s">
        <v>166</v>
      </c>
      <c r="E248" s="56">
        <v>25</v>
      </c>
      <c r="F248" s="56">
        <v>100</v>
      </c>
      <c r="G248" s="115">
        <v>5.85</v>
      </c>
      <c r="H248" s="58">
        <f t="shared" si="30"/>
        <v>454.55</v>
      </c>
      <c r="I248" s="62"/>
      <c r="J248" s="63">
        <f t="shared" si="31"/>
        <v>0</v>
      </c>
      <c r="K248" s="61">
        <f t="shared" si="32"/>
        <v>0</v>
      </c>
      <c r="L248" s="51"/>
      <c r="M248" s="52"/>
      <c r="N248" s="52"/>
      <c r="O248" s="52"/>
      <c r="P248" s="52"/>
      <c r="Q248" s="53"/>
    </row>
    <row r="249" spans="1:17" s="54" customFormat="1" ht="14.1" customHeight="1" x14ac:dyDescent="0.2">
      <c r="A249" s="55"/>
      <c r="B249" s="108" t="s">
        <v>15</v>
      </c>
      <c r="C249" s="110" t="s">
        <v>231</v>
      </c>
      <c r="D249" s="109" t="s">
        <v>167</v>
      </c>
      <c r="E249" s="56">
        <v>14</v>
      </c>
      <c r="F249" s="56">
        <v>56</v>
      </c>
      <c r="G249" s="115">
        <v>9.8821428571428562</v>
      </c>
      <c r="H249" s="58">
        <f t="shared" si="30"/>
        <v>767.84</v>
      </c>
      <c r="I249" s="62"/>
      <c r="J249" s="63">
        <f t="shared" si="31"/>
        <v>0</v>
      </c>
      <c r="K249" s="61">
        <f t="shared" si="32"/>
        <v>0</v>
      </c>
      <c r="L249" s="51"/>
      <c r="M249" s="52"/>
      <c r="N249" s="52"/>
      <c r="O249" s="52"/>
      <c r="P249" s="52"/>
      <c r="Q249" s="53"/>
    </row>
    <row r="250" spans="1:17" s="54" customFormat="1" ht="14.1" customHeight="1" x14ac:dyDescent="0.2">
      <c r="A250" s="55"/>
      <c r="B250" s="108" t="s">
        <v>15</v>
      </c>
      <c r="C250" s="110" t="s">
        <v>231</v>
      </c>
      <c r="D250" s="109" t="s">
        <v>4</v>
      </c>
      <c r="E250" s="56">
        <v>11</v>
      </c>
      <c r="F250" s="56">
        <v>44</v>
      </c>
      <c r="G250" s="115">
        <v>13.295454545454545</v>
      </c>
      <c r="H250" s="58">
        <f t="shared" si="30"/>
        <v>1033.06</v>
      </c>
      <c r="I250" s="62"/>
      <c r="J250" s="63">
        <f t="shared" si="31"/>
        <v>0</v>
      </c>
      <c r="K250" s="61">
        <f t="shared" si="32"/>
        <v>0</v>
      </c>
      <c r="L250" s="51"/>
      <c r="M250" s="52"/>
      <c r="N250" s="52"/>
      <c r="O250" s="52"/>
      <c r="P250" s="52"/>
      <c r="Q250" s="53"/>
    </row>
    <row r="251" spans="1:17" s="54" customFormat="1" ht="14.1" customHeight="1" x14ac:dyDescent="0.2">
      <c r="A251" s="55"/>
      <c r="B251" s="108" t="s">
        <v>15</v>
      </c>
      <c r="C251" s="110" t="s">
        <v>231</v>
      </c>
      <c r="D251" s="109" t="s">
        <v>346</v>
      </c>
      <c r="E251" s="56">
        <v>6</v>
      </c>
      <c r="F251" s="56">
        <v>24</v>
      </c>
      <c r="G251" s="115">
        <v>22.791666666666668</v>
      </c>
      <c r="H251" s="58">
        <f t="shared" si="30"/>
        <v>1770.91</v>
      </c>
      <c r="I251" s="62"/>
      <c r="J251" s="63">
        <f t="shared" si="31"/>
        <v>0</v>
      </c>
      <c r="K251" s="61">
        <f t="shared" si="32"/>
        <v>0</v>
      </c>
      <c r="L251" s="51"/>
      <c r="M251" s="52"/>
      <c r="N251" s="52"/>
      <c r="O251" s="52"/>
      <c r="P251" s="52"/>
      <c r="Q251" s="53"/>
    </row>
    <row r="252" spans="1:17" s="54" customFormat="1" ht="14.1" customHeight="1" x14ac:dyDescent="0.2">
      <c r="A252" s="55"/>
      <c r="B252" s="108" t="s">
        <v>183</v>
      </c>
      <c r="C252" s="110" t="s">
        <v>232</v>
      </c>
      <c r="D252" s="109" t="s">
        <v>123</v>
      </c>
      <c r="E252" s="56">
        <v>135</v>
      </c>
      <c r="F252" s="56">
        <v>540</v>
      </c>
      <c r="G252" s="115">
        <v>1.1096296296296297</v>
      </c>
      <c r="H252" s="58">
        <f t="shared" si="30"/>
        <v>86.22</v>
      </c>
      <c r="I252" s="62"/>
      <c r="J252" s="63">
        <f t="shared" si="31"/>
        <v>0</v>
      </c>
      <c r="K252" s="61">
        <f t="shared" si="32"/>
        <v>0</v>
      </c>
      <c r="L252" s="51"/>
      <c r="M252" s="52"/>
      <c r="N252" s="52"/>
      <c r="O252" s="52"/>
      <c r="P252" s="52"/>
      <c r="Q252" s="53"/>
    </row>
    <row r="253" spans="1:17" s="54" customFormat="1" ht="14.1" customHeight="1" x14ac:dyDescent="0.2">
      <c r="A253" s="55"/>
      <c r="B253" s="108" t="s">
        <v>183</v>
      </c>
      <c r="C253" s="110" t="s">
        <v>232</v>
      </c>
      <c r="D253" s="109" t="s">
        <v>58</v>
      </c>
      <c r="E253" s="56">
        <v>95</v>
      </c>
      <c r="F253" s="56">
        <v>380</v>
      </c>
      <c r="G253" s="115">
        <v>1.53</v>
      </c>
      <c r="H253" s="58">
        <f t="shared" si="30"/>
        <v>118.88</v>
      </c>
      <c r="I253" s="62"/>
      <c r="J253" s="63">
        <f t="shared" si="31"/>
        <v>0</v>
      </c>
      <c r="K253" s="61">
        <f t="shared" si="32"/>
        <v>0</v>
      </c>
      <c r="L253" s="51"/>
      <c r="M253" s="52"/>
      <c r="N253" s="52"/>
      <c r="O253" s="52"/>
      <c r="P253" s="52"/>
      <c r="Q253" s="53"/>
    </row>
    <row r="254" spans="1:17" s="54" customFormat="1" ht="14.1" customHeight="1" x14ac:dyDescent="0.2">
      <c r="A254" s="55"/>
      <c r="B254" s="108" t="s">
        <v>183</v>
      </c>
      <c r="C254" s="110" t="s">
        <v>232</v>
      </c>
      <c r="D254" s="109" t="s">
        <v>0</v>
      </c>
      <c r="E254" s="56">
        <v>59</v>
      </c>
      <c r="F254" s="56">
        <v>236</v>
      </c>
      <c r="G254" s="115">
        <v>2.3927118644067797</v>
      </c>
      <c r="H254" s="58">
        <f t="shared" si="30"/>
        <v>185.91</v>
      </c>
      <c r="I254" s="62"/>
      <c r="J254" s="63">
        <f t="shared" si="31"/>
        <v>0</v>
      </c>
      <c r="K254" s="61">
        <f t="shared" si="32"/>
        <v>0</v>
      </c>
      <c r="L254" s="51"/>
      <c r="M254" s="52"/>
      <c r="N254" s="52"/>
      <c r="O254" s="52"/>
      <c r="P254" s="52"/>
      <c r="Q254" s="53"/>
    </row>
    <row r="255" spans="1:17" s="54" customFormat="1" ht="14.1" customHeight="1" x14ac:dyDescent="0.2">
      <c r="A255" s="55"/>
      <c r="B255" s="108" t="s">
        <v>183</v>
      </c>
      <c r="C255" s="110" t="s">
        <v>232</v>
      </c>
      <c r="D255" s="109" t="s">
        <v>1</v>
      </c>
      <c r="E255" s="56">
        <v>41</v>
      </c>
      <c r="F255" s="56">
        <v>164</v>
      </c>
      <c r="G255" s="115">
        <v>3.3963414634146343</v>
      </c>
      <c r="H255" s="58">
        <f t="shared" si="30"/>
        <v>263.89999999999998</v>
      </c>
      <c r="I255" s="62"/>
      <c r="J255" s="63">
        <f t="shared" si="31"/>
        <v>0</v>
      </c>
      <c r="K255" s="61">
        <f t="shared" si="32"/>
        <v>0</v>
      </c>
      <c r="L255" s="51"/>
      <c r="M255" s="52"/>
      <c r="N255" s="52"/>
      <c r="O255" s="52"/>
      <c r="P255" s="52"/>
      <c r="Q255" s="53"/>
    </row>
    <row r="256" spans="1:17" s="54" customFormat="1" ht="14.1" customHeight="1" x14ac:dyDescent="0.2">
      <c r="A256" s="55"/>
      <c r="B256" s="108" t="s">
        <v>183</v>
      </c>
      <c r="C256" s="110" t="s">
        <v>233</v>
      </c>
      <c r="D256" s="109" t="s">
        <v>2</v>
      </c>
      <c r="E256" s="56">
        <v>40</v>
      </c>
      <c r="F256" s="56">
        <v>160</v>
      </c>
      <c r="G256" s="115">
        <v>3.5187499999999998</v>
      </c>
      <c r="H256" s="58">
        <f t="shared" si="30"/>
        <v>273.41000000000003</v>
      </c>
      <c r="I256" s="62"/>
      <c r="J256" s="63">
        <f t="shared" si="31"/>
        <v>0</v>
      </c>
      <c r="K256" s="61">
        <f t="shared" si="32"/>
        <v>0</v>
      </c>
      <c r="L256" s="51"/>
      <c r="M256" s="52"/>
      <c r="N256" s="52"/>
      <c r="O256" s="52"/>
      <c r="P256" s="52"/>
      <c r="Q256" s="53"/>
    </row>
    <row r="257" spans="1:17" s="54" customFormat="1" ht="14.1" customHeight="1" x14ac:dyDescent="0.2">
      <c r="A257" s="55"/>
      <c r="B257" s="108" t="s">
        <v>183</v>
      </c>
      <c r="C257" s="110" t="s">
        <v>233</v>
      </c>
      <c r="D257" s="109" t="s">
        <v>3</v>
      </c>
      <c r="E257" s="56">
        <v>36</v>
      </c>
      <c r="F257" s="56">
        <v>144</v>
      </c>
      <c r="G257" s="115">
        <v>3.9786111111111109</v>
      </c>
      <c r="H257" s="58">
        <f t="shared" si="30"/>
        <v>309.14</v>
      </c>
      <c r="I257" s="62"/>
      <c r="J257" s="63">
        <f t="shared" si="31"/>
        <v>0</v>
      </c>
      <c r="K257" s="61">
        <f t="shared" si="32"/>
        <v>0</v>
      </c>
      <c r="L257" s="51"/>
      <c r="M257" s="52"/>
      <c r="N257" s="52"/>
      <c r="O257" s="52"/>
      <c r="P257" s="52"/>
      <c r="Q257" s="53"/>
    </row>
    <row r="258" spans="1:17" s="54" customFormat="1" ht="14.1" customHeight="1" x14ac:dyDescent="0.2">
      <c r="A258" s="55"/>
      <c r="B258" s="108" t="s">
        <v>183</v>
      </c>
      <c r="C258" s="110" t="s">
        <v>233</v>
      </c>
      <c r="D258" s="109" t="s">
        <v>165</v>
      </c>
      <c r="E258" s="56">
        <v>27</v>
      </c>
      <c r="F258" s="56">
        <v>108</v>
      </c>
      <c r="G258" s="115">
        <v>5.2981481481481483</v>
      </c>
      <c r="H258" s="58">
        <f t="shared" si="30"/>
        <v>411.67</v>
      </c>
      <c r="I258" s="62"/>
      <c r="J258" s="63">
        <f t="shared" si="31"/>
        <v>0</v>
      </c>
      <c r="K258" s="61">
        <f t="shared" si="32"/>
        <v>0</v>
      </c>
      <c r="L258" s="51"/>
      <c r="M258" s="52"/>
      <c r="N258" s="52"/>
      <c r="O258" s="52"/>
      <c r="P258" s="52"/>
      <c r="Q258" s="53"/>
    </row>
    <row r="259" spans="1:17" s="54" customFormat="1" ht="14.1" customHeight="1" x14ac:dyDescent="0.2">
      <c r="A259" s="55"/>
      <c r="B259" s="108" t="s">
        <v>183</v>
      </c>
      <c r="C259" s="110" t="s">
        <v>233</v>
      </c>
      <c r="D259" s="109" t="s">
        <v>166</v>
      </c>
      <c r="E259" s="56">
        <v>25</v>
      </c>
      <c r="F259" s="56">
        <v>100</v>
      </c>
      <c r="G259" s="115">
        <v>5.85</v>
      </c>
      <c r="H259" s="58">
        <f t="shared" si="30"/>
        <v>454.55</v>
      </c>
      <c r="I259" s="62"/>
      <c r="J259" s="63">
        <f t="shared" si="31"/>
        <v>0</v>
      </c>
      <c r="K259" s="61">
        <f t="shared" si="32"/>
        <v>0</v>
      </c>
      <c r="L259" s="51"/>
      <c r="M259" s="52"/>
      <c r="N259" s="52"/>
      <c r="O259" s="52"/>
      <c r="P259" s="52"/>
      <c r="Q259" s="53"/>
    </row>
    <row r="260" spans="1:17" s="54" customFormat="1" ht="14.1" customHeight="1" x14ac:dyDescent="0.2">
      <c r="A260" s="55"/>
      <c r="B260" s="108" t="s">
        <v>183</v>
      </c>
      <c r="C260" s="110" t="s">
        <v>233</v>
      </c>
      <c r="D260" s="109" t="s">
        <v>167</v>
      </c>
      <c r="E260" s="56">
        <v>14</v>
      </c>
      <c r="F260" s="56">
        <v>56</v>
      </c>
      <c r="G260" s="115">
        <v>9.8821428571428562</v>
      </c>
      <c r="H260" s="58">
        <f t="shared" si="30"/>
        <v>767.84</v>
      </c>
      <c r="I260" s="62"/>
      <c r="J260" s="63">
        <f t="shared" si="31"/>
        <v>0</v>
      </c>
      <c r="K260" s="61">
        <f t="shared" si="32"/>
        <v>0</v>
      </c>
      <c r="L260" s="51"/>
      <c r="M260" s="52"/>
      <c r="N260" s="52"/>
      <c r="O260" s="52"/>
      <c r="P260" s="52"/>
      <c r="Q260" s="53"/>
    </row>
    <row r="261" spans="1:17" s="54" customFormat="1" ht="14.1" customHeight="1" x14ac:dyDescent="0.2">
      <c r="A261" s="55"/>
      <c r="B261" s="108" t="s">
        <v>183</v>
      </c>
      <c r="C261" s="110" t="s">
        <v>233</v>
      </c>
      <c r="D261" s="109" t="s">
        <v>4</v>
      </c>
      <c r="E261" s="56">
        <v>11</v>
      </c>
      <c r="F261" s="56">
        <v>44</v>
      </c>
      <c r="G261" s="115">
        <v>13.295454545454545</v>
      </c>
      <c r="H261" s="58">
        <f t="shared" si="30"/>
        <v>1033.06</v>
      </c>
      <c r="I261" s="62"/>
      <c r="J261" s="63">
        <f t="shared" si="31"/>
        <v>0</v>
      </c>
      <c r="K261" s="61">
        <f t="shared" si="32"/>
        <v>0</v>
      </c>
      <c r="L261" s="51"/>
      <c r="M261" s="52"/>
      <c r="N261" s="52"/>
      <c r="O261" s="52"/>
      <c r="P261" s="52"/>
      <c r="Q261" s="53"/>
    </row>
    <row r="262" spans="1:17" s="54" customFormat="1" ht="14.1" customHeight="1" x14ac:dyDescent="0.2">
      <c r="A262" s="55"/>
      <c r="B262" s="108" t="s">
        <v>183</v>
      </c>
      <c r="C262" s="110" t="s">
        <v>233</v>
      </c>
      <c r="D262" s="109" t="s">
        <v>346</v>
      </c>
      <c r="E262" s="56">
        <v>6</v>
      </c>
      <c r="F262" s="56">
        <v>24</v>
      </c>
      <c r="G262" s="115">
        <v>22.791666666666668</v>
      </c>
      <c r="H262" s="58">
        <f t="shared" si="30"/>
        <v>1770.91</v>
      </c>
      <c r="I262" s="62"/>
      <c r="J262" s="63">
        <f t="shared" si="31"/>
        <v>0</v>
      </c>
      <c r="K262" s="61">
        <f t="shared" si="32"/>
        <v>0</v>
      </c>
      <c r="L262" s="51"/>
      <c r="M262" s="52"/>
      <c r="N262" s="52"/>
      <c r="O262" s="52"/>
      <c r="P262" s="52"/>
      <c r="Q262" s="53"/>
    </row>
    <row r="263" spans="1:17" s="54" customFormat="1" ht="14.1" customHeight="1" x14ac:dyDescent="0.2">
      <c r="A263" s="55"/>
      <c r="B263" s="108" t="s">
        <v>126</v>
      </c>
      <c r="C263" s="110" t="s">
        <v>234</v>
      </c>
      <c r="D263" s="109" t="s">
        <v>123</v>
      </c>
      <c r="E263" s="56">
        <v>117</v>
      </c>
      <c r="F263" s="56">
        <v>468</v>
      </c>
      <c r="G263" s="115">
        <v>1.7849572649572649</v>
      </c>
      <c r="H263" s="58">
        <f t="shared" si="30"/>
        <v>138.69</v>
      </c>
      <c r="I263" s="62"/>
      <c r="J263" s="63">
        <f t="shared" si="31"/>
        <v>0</v>
      </c>
      <c r="K263" s="61">
        <f t="shared" si="32"/>
        <v>0</v>
      </c>
      <c r="L263" s="51"/>
      <c r="M263" s="52"/>
      <c r="N263" s="52"/>
      <c r="O263" s="52"/>
      <c r="P263" s="52"/>
      <c r="Q263" s="53"/>
    </row>
    <row r="264" spans="1:17" s="54" customFormat="1" ht="14.1" customHeight="1" x14ac:dyDescent="0.2">
      <c r="A264" s="55"/>
      <c r="B264" s="108" t="s">
        <v>126</v>
      </c>
      <c r="C264" s="110" t="s">
        <v>234</v>
      </c>
      <c r="D264" s="109" t="s">
        <v>58</v>
      </c>
      <c r="E264" s="56">
        <v>81</v>
      </c>
      <c r="F264" s="56">
        <v>324</v>
      </c>
      <c r="G264" s="115">
        <v>2.6760493827160494</v>
      </c>
      <c r="H264" s="58">
        <f t="shared" si="30"/>
        <v>207.93</v>
      </c>
      <c r="I264" s="62"/>
      <c r="J264" s="63">
        <f t="shared" si="31"/>
        <v>0</v>
      </c>
      <c r="K264" s="61">
        <f t="shared" si="32"/>
        <v>0</v>
      </c>
      <c r="L264" s="51"/>
      <c r="M264" s="52"/>
      <c r="N264" s="52"/>
      <c r="O264" s="52"/>
      <c r="P264" s="52"/>
      <c r="Q264" s="53"/>
    </row>
    <row r="265" spans="1:17" s="54" customFormat="1" ht="14.1" customHeight="1" x14ac:dyDescent="0.2">
      <c r="A265" s="55"/>
      <c r="B265" s="108" t="s">
        <v>126</v>
      </c>
      <c r="C265" s="110" t="s">
        <v>234</v>
      </c>
      <c r="D265" s="109" t="s">
        <v>0</v>
      </c>
      <c r="E265" s="56">
        <v>46</v>
      </c>
      <c r="F265" s="56">
        <v>184</v>
      </c>
      <c r="G265" s="115">
        <v>4.1815217391304351</v>
      </c>
      <c r="H265" s="58">
        <f t="shared" si="30"/>
        <v>324.89999999999998</v>
      </c>
      <c r="I265" s="62"/>
      <c r="J265" s="63">
        <f t="shared" si="31"/>
        <v>0</v>
      </c>
      <c r="K265" s="61">
        <f t="shared" si="32"/>
        <v>0</v>
      </c>
      <c r="L265" s="51"/>
      <c r="M265" s="52"/>
      <c r="N265" s="52"/>
      <c r="O265" s="52"/>
      <c r="P265" s="52"/>
      <c r="Q265" s="53"/>
    </row>
    <row r="266" spans="1:17" s="54" customFormat="1" ht="14.1" customHeight="1" x14ac:dyDescent="0.2">
      <c r="A266" s="55"/>
      <c r="B266" s="108" t="s">
        <v>126</v>
      </c>
      <c r="C266" s="110" t="s">
        <v>234</v>
      </c>
      <c r="D266" s="109" t="s">
        <v>1</v>
      </c>
      <c r="E266" s="56">
        <v>35</v>
      </c>
      <c r="F266" s="56">
        <v>140</v>
      </c>
      <c r="G266" s="115">
        <v>5.3928571428571432</v>
      </c>
      <c r="H266" s="58">
        <f t="shared" si="30"/>
        <v>419.03</v>
      </c>
      <c r="I266" s="62"/>
      <c r="J266" s="63">
        <f t="shared" si="31"/>
        <v>0</v>
      </c>
      <c r="K266" s="61">
        <f t="shared" si="32"/>
        <v>0</v>
      </c>
      <c r="L266" s="51"/>
      <c r="M266" s="52"/>
      <c r="N266" s="52"/>
      <c r="O266" s="52"/>
      <c r="P266" s="52"/>
      <c r="Q266" s="53"/>
    </row>
    <row r="267" spans="1:17" s="54" customFormat="1" ht="14.1" customHeight="1" x14ac:dyDescent="0.2">
      <c r="A267" s="55"/>
      <c r="B267" s="108" t="s">
        <v>126</v>
      </c>
      <c r="C267" s="110" t="s">
        <v>235</v>
      </c>
      <c r="D267" s="109" t="s">
        <v>2</v>
      </c>
      <c r="E267" s="56">
        <v>25</v>
      </c>
      <c r="F267" s="56">
        <v>100</v>
      </c>
      <c r="G267" s="115">
        <v>7.15</v>
      </c>
      <c r="H267" s="58">
        <f t="shared" si="30"/>
        <v>555.55999999999995</v>
      </c>
      <c r="I267" s="62"/>
      <c r="J267" s="63">
        <f t="shared" si="31"/>
        <v>0</v>
      </c>
      <c r="K267" s="61">
        <f t="shared" si="32"/>
        <v>0</v>
      </c>
      <c r="L267" s="51"/>
      <c r="M267" s="52"/>
      <c r="N267" s="52"/>
      <c r="O267" s="52"/>
      <c r="P267" s="52"/>
      <c r="Q267" s="53"/>
    </row>
    <row r="268" spans="1:17" s="54" customFormat="1" ht="14.1" customHeight="1" x14ac:dyDescent="0.2">
      <c r="A268" s="55"/>
      <c r="B268" s="108" t="s">
        <v>126</v>
      </c>
      <c r="C268" s="110" t="s">
        <v>235</v>
      </c>
      <c r="D268" s="109" t="s">
        <v>3</v>
      </c>
      <c r="E268" s="56">
        <v>19</v>
      </c>
      <c r="F268" s="56">
        <v>76</v>
      </c>
      <c r="G268" s="115">
        <v>9.5499999999999989</v>
      </c>
      <c r="H268" s="58">
        <f t="shared" si="30"/>
        <v>742.04</v>
      </c>
      <c r="I268" s="62"/>
      <c r="J268" s="63">
        <f t="shared" si="31"/>
        <v>0</v>
      </c>
      <c r="K268" s="61">
        <f t="shared" si="32"/>
        <v>0</v>
      </c>
      <c r="L268" s="51"/>
      <c r="M268" s="52"/>
      <c r="N268" s="52"/>
      <c r="O268" s="52"/>
      <c r="P268" s="52"/>
      <c r="Q268" s="53"/>
    </row>
    <row r="269" spans="1:17" s="54" customFormat="1" ht="14.1" customHeight="1" x14ac:dyDescent="0.2">
      <c r="A269" s="55"/>
      <c r="B269" s="108" t="s">
        <v>126</v>
      </c>
      <c r="C269" s="110" t="s">
        <v>235</v>
      </c>
      <c r="D269" s="109" t="s">
        <v>165</v>
      </c>
      <c r="E269" s="56">
        <v>13</v>
      </c>
      <c r="F269" s="56">
        <v>52</v>
      </c>
      <c r="G269" s="115">
        <v>13.634615384615385</v>
      </c>
      <c r="H269" s="58">
        <f t="shared" si="30"/>
        <v>1059.4100000000001</v>
      </c>
      <c r="I269" s="62"/>
      <c r="J269" s="63">
        <f t="shared" si="31"/>
        <v>0</v>
      </c>
      <c r="K269" s="61">
        <f t="shared" si="32"/>
        <v>0</v>
      </c>
      <c r="L269" s="51"/>
      <c r="M269" s="52"/>
      <c r="N269" s="52"/>
      <c r="O269" s="52"/>
      <c r="P269" s="52"/>
      <c r="Q269" s="53"/>
    </row>
    <row r="270" spans="1:17" s="54" customFormat="1" ht="14.1" customHeight="1" x14ac:dyDescent="0.2">
      <c r="A270" s="55"/>
      <c r="B270" s="108" t="s">
        <v>126</v>
      </c>
      <c r="C270" s="110" t="s">
        <v>235</v>
      </c>
      <c r="D270" s="109" t="s">
        <v>166</v>
      </c>
      <c r="E270" s="56">
        <v>11</v>
      </c>
      <c r="F270" s="56">
        <v>44</v>
      </c>
      <c r="G270" s="115">
        <v>16.295454545454547</v>
      </c>
      <c r="H270" s="58">
        <f t="shared" si="30"/>
        <v>1266.1600000000001</v>
      </c>
      <c r="I270" s="62"/>
      <c r="J270" s="63">
        <f t="shared" si="31"/>
        <v>0</v>
      </c>
      <c r="K270" s="61">
        <f t="shared" si="32"/>
        <v>0</v>
      </c>
      <c r="L270" s="51"/>
      <c r="M270" s="52"/>
      <c r="N270" s="52"/>
      <c r="O270" s="52"/>
      <c r="P270" s="52"/>
      <c r="Q270" s="53"/>
    </row>
    <row r="271" spans="1:17" s="54" customFormat="1" ht="14.1" customHeight="1" x14ac:dyDescent="0.2">
      <c r="A271" s="55"/>
      <c r="B271" s="108" t="s">
        <v>126</v>
      </c>
      <c r="C271" s="110" t="s">
        <v>235</v>
      </c>
      <c r="D271" s="109" t="s">
        <v>167</v>
      </c>
      <c r="E271" s="56">
        <v>6</v>
      </c>
      <c r="F271" s="56">
        <v>24</v>
      </c>
      <c r="G271" s="115">
        <v>26.291666666666668</v>
      </c>
      <c r="H271" s="58">
        <f t="shared" si="30"/>
        <v>2042.86</v>
      </c>
      <c r="I271" s="62"/>
      <c r="J271" s="63">
        <f t="shared" si="31"/>
        <v>0</v>
      </c>
      <c r="K271" s="61">
        <f t="shared" si="32"/>
        <v>0</v>
      </c>
      <c r="L271" s="51"/>
      <c r="M271" s="52"/>
      <c r="N271" s="52"/>
      <c r="O271" s="52"/>
      <c r="P271" s="52"/>
      <c r="Q271" s="53"/>
    </row>
    <row r="272" spans="1:17" s="54" customFormat="1" ht="14.1" customHeight="1" x14ac:dyDescent="0.2">
      <c r="A272" s="55"/>
      <c r="B272" s="108" t="s">
        <v>126</v>
      </c>
      <c r="C272" s="110" t="s">
        <v>235</v>
      </c>
      <c r="D272" s="109" t="s">
        <v>4</v>
      </c>
      <c r="E272" s="56">
        <v>5</v>
      </c>
      <c r="F272" s="56">
        <v>20</v>
      </c>
      <c r="G272" s="115">
        <v>31.25</v>
      </c>
      <c r="H272" s="58">
        <f t="shared" si="30"/>
        <v>2428.13</v>
      </c>
      <c r="I272" s="62"/>
      <c r="J272" s="63">
        <f t="shared" si="31"/>
        <v>0</v>
      </c>
      <c r="K272" s="61">
        <f t="shared" si="32"/>
        <v>0</v>
      </c>
      <c r="L272" s="51"/>
      <c r="M272" s="52"/>
      <c r="N272" s="52"/>
      <c r="O272" s="52"/>
      <c r="P272" s="52"/>
      <c r="Q272" s="53"/>
    </row>
    <row r="273" spans="1:17" s="54" customFormat="1" ht="14.1" customHeight="1" x14ac:dyDescent="0.2">
      <c r="A273" s="64"/>
      <c r="B273" s="65"/>
      <c r="C273" s="65"/>
      <c r="D273" s="65"/>
      <c r="E273" s="66"/>
      <c r="F273" s="66"/>
      <c r="G273" s="66"/>
      <c r="H273" s="67"/>
      <c r="I273" s="68" t="s">
        <v>56</v>
      </c>
      <c r="J273" s="69">
        <f>SUM(J8:J272)</f>
        <v>0</v>
      </c>
      <c r="K273" s="70">
        <f>SUM(K8:K272)</f>
        <v>0</v>
      </c>
      <c r="L273" s="52"/>
      <c r="M273" s="52"/>
      <c r="N273" s="52"/>
      <c r="O273" s="52"/>
      <c r="P273" s="52"/>
      <c r="Q273" s="52"/>
    </row>
    <row r="274" spans="1:17" s="54" customFormat="1" ht="14.1" customHeight="1" x14ac:dyDescent="0.2">
      <c r="A274" s="64"/>
      <c r="B274" s="71" t="s">
        <v>305</v>
      </c>
      <c r="C274" s="104"/>
      <c r="D274" s="104"/>
      <c r="E274" s="118"/>
      <c r="F274" s="66"/>
      <c r="G274" s="66"/>
      <c r="H274" s="72"/>
      <c r="I274" s="73" t="s">
        <v>33</v>
      </c>
      <c r="J274" s="74">
        <f>ROUND(K273,0)*600</f>
        <v>0</v>
      </c>
      <c r="K274" s="75" t="s">
        <v>59</v>
      </c>
      <c r="L274" s="52"/>
      <c r="M274" s="52"/>
      <c r="N274" s="52"/>
      <c r="O274" s="52"/>
      <c r="P274" s="52"/>
      <c r="Q274" s="52"/>
    </row>
    <row r="275" spans="1:17" s="54" customFormat="1" ht="14.1" customHeight="1" x14ac:dyDescent="0.2">
      <c r="A275" s="76"/>
      <c r="B275" s="77" t="s">
        <v>42</v>
      </c>
      <c r="C275" s="78"/>
      <c r="D275" s="78"/>
      <c r="E275" s="78"/>
      <c r="F275" s="66"/>
      <c r="G275" s="66"/>
      <c r="H275" s="79"/>
      <c r="I275" s="80" t="s">
        <v>307</v>
      </c>
      <c r="J275" s="81">
        <f>J274/2</f>
        <v>0</v>
      </c>
      <c r="K275" s="82">
        <f>K273*2</f>
        <v>0</v>
      </c>
      <c r="L275" s="52"/>
      <c r="M275" s="52"/>
      <c r="N275" s="52"/>
      <c r="O275" s="52"/>
      <c r="P275" s="52"/>
      <c r="Q275" s="52"/>
    </row>
    <row r="276" spans="1:17" s="54" customFormat="1" ht="14.1" customHeight="1" x14ac:dyDescent="0.2">
      <c r="A276" s="76"/>
      <c r="B276" s="83" t="s">
        <v>43</v>
      </c>
      <c r="C276" s="84"/>
      <c r="D276" s="84"/>
      <c r="E276" s="84"/>
      <c r="F276" s="66"/>
      <c r="G276" s="66"/>
      <c r="H276" s="79"/>
      <c r="I276" s="80" t="s">
        <v>61</v>
      </c>
      <c r="J276" s="81">
        <f>(K275-K273)*350</f>
        <v>0</v>
      </c>
      <c r="K276" s="85"/>
      <c r="L276" s="52"/>
      <c r="M276" s="52"/>
      <c r="N276" s="52"/>
      <c r="O276" s="52"/>
      <c r="P276" s="52"/>
      <c r="Q276" s="52"/>
    </row>
    <row r="277" spans="1:17" s="54" customFormat="1" ht="14.1" customHeight="1" x14ac:dyDescent="0.2">
      <c r="A277" s="76"/>
      <c r="B277" s="83" t="s">
        <v>44</v>
      </c>
      <c r="C277" s="84"/>
      <c r="D277" s="84"/>
      <c r="E277" s="84"/>
      <c r="F277" s="66"/>
      <c r="G277" s="66"/>
      <c r="H277" s="79"/>
      <c r="I277" s="80" t="s">
        <v>308</v>
      </c>
      <c r="J277" s="81">
        <f>IF(K273=0,0,50*ROUND(K273,0)*2+200)</f>
        <v>0</v>
      </c>
      <c r="K277" s="85"/>
      <c r="L277" s="52"/>
      <c r="M277" s="52"/>
      <c r="N277" s="52"/>
      <c r="O277" s="52"/>
      <c r="P277" s="52"/>
      <c r="Q277" s="52"/>
    </row>
    <row r="278" spans="1:17" s="54" customFormat="1" ht="14.1" customHeight="1" x14ac:dyDescent="0.2">
      <c r="A278" s="76"/>
      <c r="B278" s="83" t="s">
        <v>38</v>
      </c>
      <c r="C278" s="84"/>
      <c r="D278" s="84"/>
      <c r="E278" s="84"/>
      <c r="F278" s="66"/>
      <c r="G278" s="66"/>
      <c r="H278" s="79"/>
      <c r="I278" s="80" t="s">
        <v>34</v>
      </c>
      <c r="J278" s="81">
        <f>IF(K273=0,0,500+200*K275)</f>
        <v>0</v>
      </c>
      <c r="K278" s="85"/>
      <c r="L278" s="52"/>
      <c r="M278" s="52"/>
      <c r="N278" s="52"/>
      <c r="O278" s="52"/>
      <c r="P278" s="52"/>
      <c r="Q278" s="52"/>
    </row>
    <row r="279" spans="1:17" s="54" customFormat="1" ht="14.1" customHeight="1" x14ac:dyDescent="0.2">
      <c r="A279" s="76"/>
      <c r="B279" s="83" t="s">
        <v>139</v>
      </c>
      <c r="C279" s="84"/>
      <c r="D279" s="84"/>
      <c r="E279" s="84"/>
      <c r="F279" s="66"/>
      <c r="G279" s="66"/>
      <c r="H279" s="79"/>
      <c r="I279" s="80" t="s">
        <v>35</v>
      </c>
      <c r="J279" s="81"/>
      <c r="K279" s="85"/>
      <c r="L279" s="52"/>
      <c r="M279" s="52"/>
      <c r="N279" s="52"/>
      <c r="O279" s="52"/>
      <c r="P279" s="52"/>
      <c r="Q279" s="52"/>
    </row>
    <row r="280" spans="1:17" s="54" customFormat="1" ht="14.1" customHeight="1" x14ac:dyDescent="0.2">
      <c r="A280" s="76"/>
      <c r="B280" s="83" t="s">
        <v>140</v>
      </c>
      <c r="C280" s="84"/>
      <c r="D280" s="84"/>
      <c r="E280" s="84"/>
      <c r="F280" s="66"/>
      <c r="G280" s="66"/>
      <c r="H280" s="86"/>
      <c r="I280" s="80" t="s">
        <v>57</v>
      </c>
      <c r="J280" s="88"/>
      <c r="K280" s="85"/>
      <c r="L280" s="52"/>
      <c r="M280" s="52"/>
      <c r="N280" s="52"/>
      <c r="O280" s="52"/>
      <c r="P280" s="52"/>
      <c r="Q280" s="52"/>
    </row>
    <row r="281" spans="1:17" s="54" customFormat="1" ht="14.1" customHeight="1" x14ac:dyDescent="0.2">
      <c r="A281" s="76"/>
      <c r="B281" s="83" t="s">
        <v>295</v>
      </c>
      <c r="C281" s="84"/>
      <c r="D281" s="84"/>
      <c r="E281" s="84"/>
      <c r="F281" s="66"/>
      <c r="G281" s="66"/>
      <c r="H281" s="86"/>
      <c r="I281" s="87" t="s">
        <v>36</v>
      </c>
      <c r="J281" s="88"/>
      <c r="K281" s="85"/>
      <c r="L281" s="52"/>
      <c r="M281" s="52"/>
      <c r="N281" s="52"/>
      <c r="O281" s="52"/>
      <c r="P281" s="52"/>
      <c r="Q281" s="52"/>
    </row>
    <row r="282" spans="1:17" s="54" customFormat="1" ht="14.1" customHeight="1" x14ac:dyDescent="0.2">
      <c r="A282" s="76"/>
      <c r="B282" s="83" t="s">
        <v>141</v>
      </c>
      <c r="C282" s="84"/>
      <c r="D282" s="165" t="s">
        <v>306</v>
      </c>
      <c r="E282" s="166">
        <f>SUM(I8:I272)</f>
        <v>0</v>
      </c>
      <c r="F282" s="184">
        <f>IF(E282=0,0,200+50*(ROUNDUP(E282/100,0)))</f>
        <v>0</v>
      </c>
      <c r="G282" s="185"/>
      <c r="H282" s="89"/>
      <c r="I282" s="90" t="s">
        <v>37</v>
      </c>
      <c r="J282" s="91">
        <f>SUM(J273:J281)</f>
        <v>0</v>
      </c>
      <c r="K282" s="92"/>
      <c r="L282" s="52"/>
      <c r="M282" s="52"/>
      <c r="N282" s="52"/>
      <c r="O282" s="52"/>
      <c r="P282" s="52"/>
      <c r="Q282" s="52"/>
    </row>
    <row r="283" spans="1:17" s="54" customFormat="1" ht="14.1" customHeight="1" x14ac:dyDescent="0.2">
      <c r="A283" s="76"/>
      <c r="B283" s="83" t="s">
        <v>200</v>
      </c>
      <c r="C283" s="93"/>
      <c r="D283" s="84"/>
      <c r="E283" s="84"/>
      <c r="F283" s="66"/>
      <c r="G283" s="66"/>
      <c r="H283" s="94"/>
      <c r="I283" s="95" t="s">
        <v>48</v>
      </c>
      <c r="J283" s="96"/>
      <c r="K283" s="97"/>
      <c r="L283" s="52"/>
      <c r="M283" s="52"/>
      <c r="N283" s="52"/>
      <c r="O283" s="52"/>
      <c r="P283" s="52"/>
      <c r="Q283" s="52"/>
    </row>
    <row r="284" spans="1:17" s="54" customFormat="1" ht="14.1" customHeight="1" x14ac:dyDescent="0.2">
      <c r="A284" s="76"/>
      <c r="B284" s="83" t="s">
        <v>45</v>
      </c>
      <c r="C284" s="93"/>
      <c r="D284" s="84"/>
      <c r="E284" s="84"/>
      <c r="F284" s="66"/>
      <c r="G284" s="66"/>
      <c r="H284" s="98"/>
      <c r="I284" s="99" t="s">
        <v>49</v>
      </c>
      <c r="J284" s="100">
        <f>J282-J283</f>
        <v>0</v>
      </c>
      <c r="K284" s="101"/>
      <c r="L284" s="52"/>
      <c r="M284" s="52"/>
      <c r="N284" s="52"/>
      <c r="O284" s="52"/>
      <c r="P284" s="52"/>
    </row>
    <row r="285" spans="1:17" s="54" customFormat="1" ht="14.1" customHeight="1" x14ac:dyDescent="0.2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85"/>
      <c r="L285" s="52"/>
      <c r="M285" s="52"/>
      <c r="N285" s="52"/>
      <c r="O285" s="52"/>
      <c r="P285" s="52"/>
      <c r="Q285" s="52"/>
    </row>
    <row r="286" spans="1:17" s="54" customFormat="1" ht="14.1" customHeight="1" x14ac:dyDescent="0.2">
      <c r="A286" s="102" t="s">
        <v>322</v>
      </c>
      <c r="B286" s="103"/>
      <c r="C286" s="104"/>
      <c r="D286" s="105"/>
      <c r="E286" s="104"/>
      <c r="F286" s="106"/>
      <c r="G286" s="106"/>
      <c r="H286" s="107"/>
      <c r="I286" s="107"/>
      <c r="J286" s="107"/>
      <c r="K286" s="107"/>
      <c r="L286" s="52"/>
      <c r="M286" s="52"/>
      <c r="N286" s="52"/>
      <c r="O286" s="52"/>
      <c r="P286" s="52"/>
      <c r="Q286" s="52"/>
    </row>
    <row r="287" spans="1:17" s="54" customFormat="1" ht="14.1" customHeight="1" x14ac:dyDescent="0.2">
      <c r="A287" s="146" t="s">
        <v>128</v>
      </c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52"/>
      <c r="M287" s="52"/>
      <c r="N287" s="52"/>
      <c r="O287" s="52"/>
      <c r="P287" s="52"/>
      <c r="Q287" s="52"/>
    </row>
    <row r="288" spans="1:17" s="54" customFormat="1" ht="14.1" customHeight="1" x14ac:dyDescent="0.2">
      <c r="A288" s="148"/>
      <c r="B288" s="178" t="s">
        <v>129</v>
      </c>
      <c r="C288" s="179"/>
      <c r="D288" s="149" t="s">
        <v>130</v>
      </c>
      <c r="E288" s="150" t="s">
        <v>131</v>
      </c>
      <c r="F288" s="150" t="s">
        <v>132</v>
      </c>
      <c r="G288" s="150" t="s">
        <v>171</v>
      </c>
      <c r="H288" s="151" t="s">
        <v>133</v>
      </c>
      <c r="I288" s="151" t="s">
        <v>134</v>
      </c>
      <c r="J288" s="151" t="s">
        <v>135</v>
      </c>
      <c r="K288" s="151" t="s">
        <v>136</v>
      </c>
      <c r="L288" s="52"/>
      <c r="M288" s="52"/>
      <c r="N288" s="52"/>
      <c r="O288" s="52"/>
      <c r="P288" s="52"/>
      <c r="Q288" s="52"/>
    </row>
    <row r="289" spans="1:17" s="54" customFormat="1" ht="14.1" customHeight="1" x14ac:dyDescent="0.2">
      <c r="A289" s="152"/>
      <c r="B289" s="153" t="s">
        <v>137</v>
      </c>
      <c r="C289" s="153"/>
      <c r="D289" s="153"/>
      <c r="E289" s="154"/>
      <c r="F289" s="155"/>
      <c r="G289" s="155"/>
      <c r="H289" s="156"/>
      <c r="I289" s="157"/>
      <c r="J289" s="158"/>
      <c r="K289" s="158"/>
      <c r="L289" s="52"/>
      <c r="M289" s="52"/>
      <c r="N289" s="52"/>
      <c r="O289" s="52"/>
      <c r="P289" s="52"/>
      <c r="Q289" s="52"/>
    </row>
    <row r="290" spans="1:17" s="54" customFormat="1" ht="14.1" customHeight="1" x14ac:dyDescent="0.2">
      <c r="A290" s="148"/>
      <c r="B290" s="148"/>
      <c r="C290" s="159"/>
      <c r="D290" s="159"/>
      <c r="E290" s="159"/>
      <c r="F290" s="159"/>
      <c r="G290" s="159"/>
      <c r="H290" s="160"/>
      <c r="I290" s="161"/>
      <c r="J290" s="159"/>
      <c r="K290" s="162"/>
      <c r="L290" s="52"/>
      <c r="M290" s="52"/>
      <c r="N290" s="52"/>
      <c r="O290" s="52"/>
      <c r="P290" s="52"/>
      <c r="Q290" s="52"/>
    </row>
    <row r="291" spans="1:17" s="54" customFormat="1" ht="14.1" customHeight="1" x14ac:dyDescent="0.2">
      <c r="A291" s="148"/>
      <c r="B291" s="148"/>
      <c r="C291" s="159"/>
      <c r="D291" s="159"/>
      <c r="E291" s="159"/>
      <c r="F291" s="159"/>
      <c r="G291" s="159"/>
      <c r="H291" s="160"/>
      <c r="I291" s="161"/>
      <c r="J291" s="159"/>
      <c r="K291" s="162"/>
      <c r="L291" s="52"/>
      <c r="M291" s="52"/>
      <c r="N291" s="52"/>
      <c r="O291" s="52"/>
      <c r="P291" s="52"/>
      <c r="Q291" s="52"/>
    </row>
    <row r="292" spans="1:17" s="54" customFormat="1" ht="14.1" customHeight="1" x14ac:dyDescent="0.2">
      <c r="A292" s="148"/>
      <c r="B292" s="148"/>
      <c r="C292" s="159"/>
      <c r="D292" s="159"/>
      <c r="E292" s="159"/>
      <c r="F292" s="159"/>
      <c r="G292" s="159"/>
      <c r="H292" s="160"/>
      <c r="I292" s="161"/>
      <c r="J292" s="159"/>
      <c r="K292" s="162"/>
      <c r="L292" s="52"/>
      <c r="M292" s="52"/>
      <c r="N292" s="52"/>
      <c r="O292" s="52"/>
      <c r="P292" s="52"/>
      <c r="Q292" s="52"/>
    </row>
    <row r="293" spans="1:17" s="54" customFormat="1" ht="14.1" customHeight="1" x14ac:dyDescent="0.2">
      <c r="A293" s="148"/>
      <c r="B293" s="148"/>
      <c r="C293" s="159"/>
      <c r="D293" s="159"/>
      <c r="E293" s="159"/>
      <c r="F293" s="159"/>
      <c r="G293" s="159"/>
      <c r="H293" s="160"/>
      <c r="I293" s="161"/>
      <c r="J293" s="159"/>
      <c r="K293" s="162"/>
      <c r="L293" s="52"/>
      <c r="M293" s="52"/>
      <c r="N293" s="52"/>
      <c r="O293" s="52"/>
      <c r="P293" s="52"/>
      <c r="Q293" s="52"/>
    </row>
    <row r="294" spans="1:17" s="54" customFormat="1" ht="14.1" customHeight="1" x14ac:dyDescent="0.2">
      <c r="A294" s="148"/>
      <c r="B294" s="148"/>
      <c r="C294" s="159"/>
      <c r="D294" s="159"/>
      <c r="E294" s="159"/>
      <c r="F294" s="159"/>
      <c r="G294" s="159"/>
      <c r="H294" s="160"/>
      <c r="I294" s="161"/>
      <c r="J294" s="159"/>
      <c r="K294" s="162"/>
      <c r="L294" s="52"/>
      <c r="M294" s="52"/>
      <c r="N294" s="52"/>
      <c r="O294" s="52"/>
      <c r="P294" s="52"/>
      <c r="Q294" s="52"/>
    </row>
    <row r="295" spans="1:17" s="54" customFormat="1" ht="14.1" customHeight="1" x14ac:dyDescent="0.2">
      <c r="A295" s="148"/>
      <c r="B295" s="148"/>
      <c r="C295" s="159"/>
      <c r="D295" s="159"/>
      <c r="E295" s="159"/>
      <c r="F295" s="159"/>
      <c r="G295" s="159"/>
      <c r="H295" s="160"/>
      <c r="I295" s="161"/>
      <c r="J295" s="159"/>
      <c r="K295" s="162"/>
      <c r="L295" s="52"/>
      <c r="M295" s="52"/>
      <c r="N295" s="52"/>
      <c r="O295" s="52"/>
      <c r="P295" s="52"/>
      <c r="Q295" s="52"/>
    </row>
    <row r="296" spans="1:17" s="54" customFormat="1" ht="14.1" customHeight="1" x14ac:dyDescent="0.2">
      <c r="A296" s="148"/>
      <c r="B296" s="148"/>
      <c r="C296" s="159"/>
      <c r="D296" s="159"/>
      <c r="E296" s="159"/>
      <c r="F296" s="159"/>
      <c r="G296" s="159"/>
      <c r="H296" s="160"/>
      <c r="I296" s="161"/>
      <c r="J296" s="159"/>
      <c r="K296" s="162"/>
      <c r="L296" s="52"/>
      <c r="M296" s="52"/>
      <c r="N296" s="52"/>
      <c r="O296" s="52"/>
      <c r="P296" s="52"/>
      <c r="Q296" s="52"/>
    </row>
    <row r="297" spans="1:17" s="54" customFormat="1" ht="14.1" customHeight="1" x14ac:dyDescent="0.2">
      <c r="A297" s="148"/>
      <c r="B297" s="148"/>
      <c r="C297" s="159"/>
      <c r="D297" s="159"/>
      <c r="E297" s="159"/>
      <c r="F297" s="159"/>
      <c r="G297" s="159"/>
      <c r="H297" s="160"/>
      <c r="I297" s="161"/>
      <c r="J297" s="159"/>
      <c r="K297" s="162"/>
      <c r="L297" s="52"/>
      <c r="M297" s="52"/>
      <c r="N297" s="52"/>
      <c r="O297" s="52"/>
      <c r="P297" s="52"/>
      <c r="Q297" s="52"/>
    </row>
    <row r="298" spans="1:17" s="54" customFormat="1" ht="14.1" customHeight="1" x14ac:dyDescent="0.2">
      <c r="A298" s="148"/>
      <c r="B298" s="148"/>
      <c r="C298" s="159"/>
      <c r="D298" s="159"/>
      <c r="E298" s="159"/>
      <c r="F298" s="159"/>
      <c r="G298" s="159"/>
      <c r="H298" s="160"/>
      <c r="I298" s="161"/>
      <c r="J298" s="159"/>
      <c r="K298" s="162"/>
      <c r="L298" s="52"/>
      <c r="M298" s="52"/>
      <c r="N298" s="52"/>
      <c r="O298" s="52"/>
      <c r="P298" s="52"/>
      <c r="Q298" s="52"/>
    </row>
    <row r="299" spans="1:17" s="54" customFormat="1" ht="14.1" customHeight="1" x14ac:dyDescent="0.2">
      <c r="A299" s="148"/>
      <c r="B299" s="148"/>
      <c r="C299" s="159"/>
      <c r="D299" s="159"/>
      <c r="E299" s="159"/>
      <c r="F299" s="159"/>
      <c r="G299" s="159"/>
      <c r="H299" s="160"/>
      <c r="I299" s="161"/>
      <c r="J299" s="159"/>
      <c r="K299" s="162"/>
      <c r="L299" s="52"/>
      <c r="M299" s="52"/>
      <c r="N299" s="52"/>
      <c r="O299" s="52"/>
      <c r="P299" s="52"/>
      <c r="Q299" s="52"/>
    </row>
  </sheetData>
  <sheetProtection formatCells="0" insertRows="0" autoFilter="0"/>
  <autoFilter ref="A7:K284">
    <filterColumn colId="1" showButton="0"/>
  </autoFilter>
  <mergeCells count="8">
    <mergeCell ref="H1:I1"/>
    <mergeCell ref="C3:J3"/>
    <mergeCell ref="B288:C288"/>
    <mergeCell ref="B5:J5"/>
    <mergeCell ref="B7:C7"/>
    <mergeCell ref="F282:G282"/>
    <mergeCell ref="A4:B4"/>
    <mergeCell ref="C4:J4"/>
  </mergeCells>
  <phoneticPr fontId="2" type="noConversion"/>
  <hyperlinks>
    <hyperlink ref="D1" r:id="rId1"/>
    <hyperlink ref="H1" r:id="rId2"/>
    <hyperlink ref="C2" r:id="rId3"/>
    <hyperlink ref="D1:F1" r:id="rId4" display="Фото от поставщика"/>
    <hyperlink ref="C1" r:id="rId5"/>
    <hyperlink ref="B2" r:id="rId6"/>
    <hyperlink ref="D2" r:id="rId7"/>
    <hyperlink ref="H2:I2" r:id="rId8" display="Все прайсы WildFish.RU"/>
    <hyperlink ref="D2:E2" r:id="rId9" display="Китай-4 мелкий опт"/>
    <hyperlink ref="C6" r:id="rId10"/>
    <hyperlink ref="B6" location="'Условия поставки'!A1" display="УСЛОВИЯ ПОСТАВКИ"/>
    <hyperlink ref="A4:B4" r:id="rId11" display="АКЦИЯ! Заказы на полкоробки!"/>
  </hyperlinks>
  <pageMargins left="0.46" right="0.17" top="0.26" bottom="0.26" header="0.25" footer="0.5"/>
  <pageSetup paperSize="9" orientation="landscape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Условия поставки</vt:lpstr>
      <vt:lpstr>Прайс-лист с наличием</vt:lpstr>
      <vt:lpstr>'Прайс-лист с наличием'!Область_печати</vt:lpstr>
      <vt:lpstr>'Условия поставки'!Область_печати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WildFish.RU</dc:creator>
  <cp:lastModifiedBy>M</cp:lastModifiedBy>
  <cp:lastPrinted>2010-09-17T13:07:46Z</cp:lastPrinted>
  <dcterms:created xsi:type="dcterms:W3CDTF">2007-05-31T17:12:07Z</dcterms:created>
  <dcterms:modified xsi:type="dcterms:W3CDTF">2021-03-20T13:47:01Z</dcterms:modified>
</cp:coreProperties>
</file>